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olova\Polova\Závěrečný účet města VM 2023\"/>
    </mc:Choice>
  </mc:AlternateContent>
  <xr:revisionPtr revIDLastSave="0" documentId="13_ncr:1_{9C296EB2-713A-4BE4-B553-2ED0CD393A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ÝSLEDEK" sheetId="2" r:id="rId1"/>
    <sheet name="list2" sheetId="3" r:id="rId2"/>
    <sheet name="List3" sheetId="4" r:id="rId3"/>
    <sheet name="List4" sheetId="5" r:id="rId4"/>
    <sheet name="List5" sheetId="6" r:id="rId5"/>
    <sheet name="List6" sheetId="7" r:id="rId6"/>
  </sheets>
  <calcPr calcId="191029"/>
</workbook>
</file>

<file path=xl/calcChain.xml><?xml version="1.0" encoding="utf-8"?>
<calcChain xmlns="http://schemas.openxmlformats.org/spreadsheetml/2006/main">
  <c r="D42" i="2" l="1"/>
  <c r="D69" i="2"/>
  <c r="M57" i="2"/>
  <c r="M74" i="2" s="1"/>
  <c r="L57" i="2"/>
  <c r="L74" i="2" s="1"/>
  <c r="K57" i="2"/>
  <c r="K74" i="2" s="1"/>
  <c r="I57" i="2"/>
  <c r="I74" i="2" s="1"/>
  <c r="H57" i="2"/>
  <c r="H74" i="2" s="1"/>
  <c r="G57" i="2"/>
  <c r="G74" i="2" s="1"/>
  <c r="F57" i="2"/>
  <c r="F74" i="2" s="1"/>
  <c r="E57" i="2"/>
  <c r="E74" i="2" s="1"/>
  <c r="D58" i="2"/>
  <c r="M5" i="2"/>
  <c r="M12" i="2"/>
  <c r="M21" i="2" l="1"/>
  <c r="D63" i="2" l="1"/>
  <c r="D59" i="2"/>
  <c r="D48" i="2"/>
  <c r="K40" i="2"/>
  <c r="D41" i="2"/>
  <c r="D11" i="2"/>
  <c r="D10" i="2"/>
  <c r="D9" i="2"/>
  <c r="D8" i="2"/>
  <c r="D7" i="2"/>
  <c r="D6" i="2"/>
  <c r="D5" i="2" l="1"/>
  <c r="D40" i="2"/>
  <c r="D47" i="2"/>
  <c r="D49" i="2"/>
  <c r="D50" i="2"/>
  <c r="D51" i="2"/>
  <c r="D52" i="2"/>
  <c r="D53" i="2"/>
  <c r="D46" i="2"/>
  <c r="D45" i="2"/>
  <c r="D44" i="2"/>
  <c r="D73" i="2"/>
  <c r="D71" i="2"/>
  <c r="D70" i="2"/>
  <c r="D68" i="2"/>
  <c r="D67" i="2"/>
  <c r="D60" i="2"/>
  <c r="D61" i="2"/>
  <c r="D62" i="2"/>
  <c r="D64" i="2"/>
  <c r="D65" i="2"/>
  <c r="D66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23" i="2"/>
  <c r="D22" i="2"/>
  <c r="D20" i="2"/>
  <c r="D19" i="2"/>
  <c r="D18" i="2"/>
  <c r="D17" i="2"/>
  <c r="D15" i="2"/>
  <c r="D14" i="2"/>
  <c r="D13" i="2"/>
  <c r="D57" i="2" l="1"/>
  <c r="D74" i="2" s="1"/>
  <c r="C57" i="2"/>
  <c r="C74" i="2" s="1"/>
  <c r="C21" i="2"/>
  <c r="C43" i="2" l="1"/>
  <c r="C40" i="2"/>
  <c r="C16" i="2"/>
  <c r="C12" i="2"/>
  <c r="C5" i="2"/>
  <c r="C54" i="2" l="1"/>
  <c r="C79" i="2" s="1"/>
  <c r="M43" i="2"/>
  <c r="F21" i="2" l="1"/>
  <c r="J21" i="2"/>
  <c r="E21" i="2"/>
  <c r="H21" i="2"/>
  <c r="I21" i="2"/>
  <c r="K21" i="2"/>
  <c r="L21" i="2"/>
  <c r="G21" i="2"/>
  <c r="M16" i="2"/>
  <c r="H40" i="2"/>
  <c r="I5" i="2"/>
  <c r="I43" i="2"/>
  <c r="I40" i="2"/>
  <c r="I16" i="2"/>
  <c r="I12" i="2"/>
  <c r="G43" i="2"/>
  <c r="J5" i="2"/>
  <c r="J40" i="2"/>
  <c r="J43" i="2"/>
  <c r="J57" i="2"/>
  <c r="J74" i="2" s="1"/>
  <c r="E5" i="2"/>
  <c r="E40" i="2"/>
  <c r="E43" i="2"/>
  <c r="F5" i="2"/>
  <c r="F40" i="2"/>
  <c r="F43" i="2"/>
  <c r="G5" i="2"/>
  <c r="G40" i="2"/>
  <c r="H5" i="2"/>
  <c r="H43" i="2"/>
  <c r="K5" i="2"/>
  <c r="K43" i="2"/>
  <c r="L5" i="2"/>
  <c r="L40" i="2"/>
  <c r="L43" i="2"/>
  <c r="M40" i="2"/>
  <c r="J16" i="2"/>
  <c r="K16" i="2"/>
  <c r="H12" i="2"/>
  <c r="G12" i="2"/>
  <c r="G16" i="2"/>
  <c r="H16" i="2"/>
  <c r="E12" i="2"/>
  <c r="E16" i="2"/>
  <c r="F12" i="2"/>
  <c r="F16" i="2"/>
  <c r="J12" i="2"/>
  <c r="K12" i="2"/>
  <c r="L16" i="2"/>
  <c r="L12" i="2"/>
  <c r="M54" i="2" l="1"/>
  <c r="M79" i="2" s="1"/>
  <c r="J54" i="2"/>
  <c r="J79" i="2" s="1"/>
  <c r="E54" i="2"/>
  <c r="E79" i="2" s="1"/>
  <c r="H54" i="2"/>
  <c r="H79" i="2" s="1"/>
  <c r="F54" i="2"/>
  <c r="F79" i="2" s="1"/>
  <c r="K54" i="2"/>
  <c r="K79" i="2" s="1"/>
  <c r="L54" i="2"/>
  <c r="L79" i="2" s="1"/>
  <c r="I54" i="2"/>
  <c r="I79" i="2" s="1"/>
  <c r="G54" i="2"/>
  <c r="G79" i="2" s="1"/>
  <c r="D16" i="2"/>
  <c r="D21" i="2"/>
  <c r="D12" i="2"/>
  <c r="D43" i="2"/>
  <c r="D79" i="2" l="1"/>
  <c r="D54" i="2"/>
</calcChain>
</file>

<file path=xl/sharedStrings.xml><?xml version="1.0" encoding="utf-8"?>
<sst xmlns="http://schemas.openxmlformats.org/spreadsheetml/2006/main" count="122" uniqueCount="89">
  <si>
    <t>účet</t>
  </si>
  <si>
    <t>text</t>
  </si>
  <si>
    <t>Spotřeba materiálu</t>
  </si>
  <si>
    <t>v tom:</t>
  </si>
  <si>
    <t>Spotřeba energie</t>
  </si>
  <si>
    <t>Opravy a udržování</t>
  </si>
  <si>
    <t>Cestovné</t>
  </si>
  <si>
    <t>Ostatní služby</t>
  </si>
  <si>
    <t>Mzdové náklady</t>
  </si>
  <si>
    <t>Zákonné soc.pojištění</t>
  </si>
  <si>
    <t>Zákonné sociální náklady</t>
  </si>
  <si>
    <t>úč.tř.5</t>
  </si>
  <si>
    <t>NÁKLADY CELKEM</t>
  </si>
  <si>
    <t>úč.tř.6</t>
  </si>
  <si>
    <t>VÝNOSY CELKEM</t>
  </si>
  <si>
    <t>Odpisy dlouhodobého majetku</t>
  </si>
  <si>
    <t>Výnosy z prodeje služeb</t>
  </si>
  <si>
    <t>JUPITER CLUB s.r.o.</t>
  </si>
  <si>
    <t>elektrická energie</t>
  </si>
  <si>
    <t>plyn</t>
  </si>
  <si>
    <t xml:space="preserve">vodné </t>
  </si>
  <si>
    <t>hmotný majetek a inventář</t>
  </si>
  <si>
    <t>sociální pojištění</t>
  </si>
  <si>
    <t>zdravotní pojištění</t>
  </si>
  <si>
    <t>nájemné vč. ostatních služeb</t>
  </si>
  <si>
    <t>jiné příjmy</t>
  </si>
  <si>
    <t>kurzovné</t>
  </si>
  <si>
    <t>vstupné kino</t>
  </si>
  <si>
    <t>galerie, výstavy</t>
  </si>
  <si>
    <t>provozní</t>
  </si>
  <si>
    <t>drobný hmotný majetek</t>
  </si>
  <si>
    <t>ostatní</t>
  </si>
  <si>
    <t>kancelářské potřeby</t>
  </si>
  <si>
    <r>
      <t>Náklady na reprezentaci</t>
    </r>
    <r>
      <rPr>
        <b/>
        <sz val="8"/>
        <rFont val="Arial CE"/>
        <charset val="238"/>
      </rPr>
      <t xml:space="preserve"> </t>
    </r>
    <r>
      <rPr>
        <sz val="8"/>
        <rFont val="Arial CE"/>
        <charset val="238"/>
      </rPr>
      <t>-květiny a občerstvení na pořadech</t>
    </r>
  </si>
  <si>
    <t>drobný nehmotný majetek</t>
  </si>
  <si>
    <t>školení, semináře, porady</t>
  </si>
  <si>
    <t>poštovné</t>
  </si>
  <si>
    <t>půjčovné</t>
  </si>
  <si>
    <t>zaměstnaci</t>
  </si>
  <si>
    <t xml:space="preserve">dohody </t>
  </si>
  <si>
    <t>Jiné pojištění</t>
  </si>
  <si>
    <t>Jiné provozní výnosy- dotace, dary</t>
  </si>
  <si>
    <t xml:space="preserve">Finanční výnosy </t>
  </si>
  <si>
    <t>Výsledek</t>
  </si>
  <si>
    <t xml:space="preserve">Ostatní finanční náklady </t>
  </si>
  <si>
    <t xml:space="preserve">vstupné pořady vč.ost.relizací </t>
  </si>
  <si>
    <t>vzdělávání</t>
  </si>
  <si>
    <t>zájm.útvary</t>
  </si>
  <si>
    <t>pořady</t>
  </si>
  <si>
    <t>pronájmy kr.</t>
  </si>
  <si>
    <t>pronájmy dl.</t>
  </si>
  <si>
    <t>provoz</t>
  </si>
  <si>
    <t>Za organizaci:  Mg. Milan Dufek</t>
  </si>
  <si>
    <t xml:space="preserve">potraviny </t>
  </si>
  <si>
    <t>občerstvení</t>
  </si>
  <si>
    <t>Výnosy z prodeje majetku</t>
  </si>
  <si>
    <t>inzerce, propagace, reklamní služby</t>
  </si>
  <si>
    <t>odpady</t>
  </si>
  <si>
    <t>inzerce, reklama, propagace</t>
  </si>
  <si>
    <t>revize, požární ochrana</t>
  </si>
  <si>
    <t>tisk</t>
  </si>
  <si>
    <t>honoráře, ozvučení, tech.zajištění, ubytování</t>
  </si>
  <si>
    <t xml:space="preserve">stočné </t>
  </si>
  <si>
    <t>právní služby,daň.zastupování, zpracování mezd</t>
  </si>
  <si>
    <t>ostatní - praní ubrusů, vazba aj.</t>
  </si>
  <si>
    <t>Výnosy z prodeje materálu</t>
  </si>
  <si>
    <t>budovy</t>
  </si>
  <si>
    <t>členské příspěvky</t>
  </si>
  <si>
    <t>vzdělávání, přednášky</t>
  </si>
  <si>
    <t>SW, grafické a redakční práce, internet, el.pošta</t>
  </si>
  <si>
    <t>telefony</t>
  </si>
  <si>
    <t>VKL</t>
  </si>
  <si>
    <t>EFF</t>
  </si>
  <si>
    <t xml:space="preserve">nájemné </t>
  </si>
  <si>
    <t>CELKEM</t>
  </si>
  <si>
    <t>Kurzové zisky</t>
  </si>
  <si>
    <t>propagační materiály, noviny, časopisy, publikace</t>
  </si>
  <si>
    <t>rozpočet</t>
  </si>
  <si>
    <t>skutečnost</t>
  </si>
  <si>
    <t>Ostatní mimořádné finanční výnosy</t>
  </si>
  <si>
    <t>Kurzové ztráty</t>
  </si>
  <si>
    <t>Ostatní daně a poplatky</t>
  </si>
  <si>
    <r>
      <t xml:space="preserve">Ostatní sociální náklady </t>
    </r>
    <r>
      <rPr>
        <sz val="10"/>
        <rFont val="Arial CE"/>
        <charset val="238"/>
      </rPr>
      <t>- covid testy</t>
    </r>
  </si>
  <si>
    <t xml:space="preserve">kino </t>
  </si>
  <si>
    <t>Vnitropodnikové náklady</t>
  </si>
  <si>
    <t>Vnitropodnikové výnosy</t>
  </si>
  <si>
    <t xml:space="preserve">VÝSLEDEK HOSPODAŘENÍ   2023 (v tis.Kč) </t>
  </si>
  <si>
    <t>doprava</t>
  </si>
  <si>
    <t>Příloha k ZÚ č.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</si>
</sst>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4" fontId="6" fillId="0" borderId="1" xfId="0" applyNumberFormat="1" applyFont="1" applyBorder="1"/>
    <xf numFmtId="4" fontId="0" fillId="0" borderId="2" xfId="0" applyNumberFormat="1" applyBorder="1" applyAlignment="1">
      <alignment vertical="top"/>
    </xf>
    <xf numFmtId="4" fontId="6" fillId="0" borderId="3" xfId="0" applyNumberFormat="1" applyFont="1" applyBorder="1"/>
    <xf numFmtId="4" fontId="0" fillId="0" borderId="4" xfId="0" applyNumberFormat="1" applyBorder="1"/>
    <xf numFmtId="4" fontId="0" fillId="0" borderId="4" xfId="0" applyNumberFormat="1" applyBorder="1" applyAlignment="1">
      <alignment vertical="top"/>
    </xf>
    <xf numFmtId="4" fontId="1" fillId="0" borderId="2" xfId="0" applyNumberFormat="1" applyFont="1" applyBorder="1" applyAlignment="1">
      <alignment vertical="top"/>
    </xf>
    <xf numFmtId="4" fontId="1" fillId="0" borderId="2" xfId="0" applyNumberFormat="1" applyFont="1" applyBorder="1"/>
    <xf numFmtId="4" fontId="1" fillId="0" borderId="5" xfId="0" applyNumberFormat="1" applyFont="1" applyBorder="1"/>
    <xf numFmtId="4" fontId="6" fillId="0" borderId="3" xfId="0" applyNumberFormat="1" applyFont="1" applyBorder="1" applyAlignment="1">
      <alignment vertical="top"/>
    </xf>
    <xf numFmtId="4" fontId="1" fillId="0" borderId="6" xfId="0" applyNumberFormat="1" applyFont="1" applyBorder="1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4" fontId="1" fillId="0" borderId="8" xfId="0" applyNumberFormat="1" applyFont="1" applyBorder="1"/>
    <xf numFmtId="4" fontId="8" fillId="0" borderId="5" xfId="0" applyNumberFormat="1" applyFont="1" applyBorder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6" fillId="0" borderId="9" xfId="0" applyFont="1" applyBorder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4" fontId="8" fillId="0" borderId="6" xfId="0" applyNumberFormat="1" applyFont="1" applyBorder="1" applyAlignment="1">
      <alignment vertical="top"/>
    </xf>
    <xf numFmtId="4" fontId="0" fillId="0" borderId="14" xfId="0" applyNumberFormat="1" applyBorder="1" applyAlignment="1">
      <alignment vertical="top"/>
    </xf>
    <xf numFmtId="4" fontId="8" fillId="0" borderId="2" xfId="0" applyNumberFormat="1" applyFont="1" applyBorder="1"/>
    <xf numFmtId="4" fontId="0" fillId="0" borderId="15" xfId="0" applyNumberFormat="1" applyBorder="1"/>
    <xf numFmtId="4" fontId="8" fillId="0" borderId="2" xfId="0" applyNumberFormat="1" applyFont="1" applyBorder="1" applyAlignment="1">
      <alignment vertical="top"/>
    </xf>
    <xf numFmtId="4" fontId="0" fillId="0" borderId="15" xfId="0" applyNumberFormat="1" applyBorder="1" applyAlignment="1">
      <alignment vertical="top"/>
    </xf>
    <xf numFmtId="4" fontId="0" fillId="0" borderId="16" xfId="0" applyNumberFormat="1" applyBorder="1"/>
    <xf numFmtId="4" fontId="8" fillId="0" borderId="17" xfId="0" applyNumberFormat="1" applyFont="1" applyBorder="1"/>
    <xf numFmtId="4" fontId="0" fillId="0" borderId="18" xfId="0" applyNumberFormat="1" applyBorder="1"/>
    <xf numFmtId="4" fontId="6" fillId="0" borderId="19" xfId="0" applyNumberFormat="1" applyFont="1" applyBorder="1"/>
    <xf numFmtId="4" fontId="0" fillId="0" borderId="20" xfId="0" applyNumberFormat="1" applyBorder="1"/>
    <xf numFmtId="4" fontId="0" fillId="0" borderId="20" xfId="0" applyNumberFormat="1" applyBorder="1" applyAlignment="1">
      <alignment vertical="top"/>
    </xf>
    <xf numFmtId="4" fontId="1" fillId="0" borderId="15" xfId="0" applyNumberFormat="1" applyFont="1" applyBorder="1" applyAlignment="1">
      <alignment vertical="top"/>
    </xf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4" xfId="0" applyNumberFormat="1" applyFont="1" applyBorder="1"/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19" xfId="0" applyNumberFormat="1" applyFont="1" applyBorder="1" applyAlignment="1">
      <alignment vertical="top"/>
    </xf>
    <xf numFmtId="4" fontId="6" fillId="0" borderId="21" xfId="0" applyNumberFormat="1" applyFont="1" applyBorder="1"/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1" fillId="0" borderId="10" xfId="0" applyFont="1" applyBorder="1" applyAlignment="1">
      <alignment horizontal="right"/>
    </xf>
    <xf numFmtId="4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8" fillId="0" borderId="25" xfId="0" applyNumberFormat="1" applyFont="1" applyBorder="1" applyAlignment="1">
      <alignment vertical="top"/>
    </xf>
    <xf numFmtId="4" fontId="8" fillId="0" borderId="26" xfId="0" applyNumberFormat="1" applyFont="1" applyBorder="1"/>
    <xf numFmtId="4" fontId="8" fillId="0" borderId="26" xfId="0" applyNumberFormat="1" applyFont="1" applyBorder="1" applyAlignment="1">
      <alignment vertical="top"/>
    </xf>
    <xf numFmtId="4" fontId="6" fillId="0" borderId="27" xfId="0" applyNumberFormat="1" applyFont="1" applyBorder="1"/>
    <xf numFmtId="4" fontId="8" fillId="0" borderId="28" xfId="0" applyNumberFormat="1" applyFont="1" applyBorder="1"/>
    <xf numFmtId="4" fontId="8" fillId="0" borderId="29" xfId="0" applyNumberFormat="1" applyFont="1" applyBorder="1"/>
    <xf numFmtId="4" fontId="1" fillId="0" borderId="26" xfId="0" applyNumberFormat="1" applyFont="1" applyBorder="1" applyAlignment="1">
      <alignment vertical="top"/>
    </xf>
    <xf numFmtId="4" fontId="1" fillId="0" borderId="26" xfId="0" applyNumberFormat="1" applyFont="1" applyBorder="1"/>
    <xf numFmtId="4" fontId="1" fillId="0" borderId="28" xfId="0" applyNumberFormat="1" applyFont="1" applyBorder="1"/>
    <xf numFmtId="4" fontId="0" fillId="0" borderId="26" xfId="0" applyNumberFormat="1" applyBorder="1" applyAlignment="1">
      <alignment vertical="top"/>
    </xf>
    <xf numFmtId="4" fontId="0" fillId="0" borderId="30" xfId="0" applyNumberFormat="1" applyBorder="1" applyAlignment="1">
      <alignment vertical="top"/>
    </xf>
    <xf numFmtId="4" fontId="0" fillId="0" borderId="30" xfId="0" applyNumberFormat="1" applyBorder="1"/>
    <xf numFmtId="4" fontId="6" fillId="0" borderId="27" xfId="0" applyNumberFormat="1" applyFont="1" applyBorder="1" applyAlignment="1">
      <alignment vertical="top"/>
    </xf>
    <xf numFmtId="4" fontId="1" fillId="0" borderId="25" xfId="0" applyNumberFormat="1" applyFont="1" applyBorder="1"/>
    <xf numFmtId="4" fontId="2" fillId="0" borderId="31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0" fontId="3" fillId="0" borderId="12" xfId="0" applyFont="1" applyBorder="1"/>
    <xf numFmtId="4" fontId="7" fillId="0" borderId="19" xfId="0" applyNumberFormat="1" applyFont="1" applyBorder="1"/>
    <xf numFmtId="4" fontId="7" fillId="0" borderId="7" xfId="0" applyNumberFormat="1" applyFont="1" applyBorder="1"/>
    <xf numFmtId="4" fontId="2" fillId="0" borderId="0" xfId="0" applyNumberFormat="1" applyFont="1"/>
    <xf numFmtId="3" fontId="0" fillId="0" borderId="0" xfId="0" applyNumberFormat="1"/>
    <xf numFmtId="0" fontId="2" fillId="0" borderId="0" xfId="0" applyFont="1"/>
    <xf numFmtId="4" fontId="1" fillId="0" borderId="4" xfId="0" applyNumberFormat="1" applyFont="1" applyBorder="1"/>
    <xf numFmtId="4" fontId="1" fillId="0" borderId="30" xfId="0" applyNumberFormat="1" applyFont="1" applyBorder="1"/>
    <xf numFmtId="4" fontId="1" fillId="0" borderId="20" xfId="0" applyNumberFormat="1" applyFont="1" applyBorder="1"/>
    <xf numFmtId="0" fontId="11" fillId="0" borderId="12" xfId="0" applyFont="1" applyBorder="1" applyAlignment="1">
      <alignment horizontal="right"/>
    </xf>
    <xf numFmtId="0" fontId="11" fillId="0" borderId="13" xfId="0" applyFont="1" applyBorder="1"/>
    <xf numFmtId="4" fontId="11" fillId="0" borderId="3" xfId="0" applyNumberFormat="1" applyFont="1" applyBorder="1"/>
    <xf numFmtId="4" fontId="11" fillId="0" borderId="27" xfId="0" applyNumberFormat="1" applyFont="1" applyBorder="1"/>
    <xf numFmtId="4" fontId="11" fillId="0" borderId="19" xfId="0" applyNumberFormat="1" applyFont="1" applyBorder="1"/>
    <xf numFmtId="4" fontId="6" fillId="0" borderId="13" xfId="0" applyNumberFormat="1" applyFont="1" applyBorder="1"/>
    <xf numFmtId="0" fontId="0" fillId="0" borderId="25" xfId="0" applyBorder="1" applyAlignment="1">
      <alignment vertical="top" wrapText="1"/>
    </xf>
    <xf numFmtId="0" fontId="0" fillId="0" borderId="26" xfId="0" applyBorder="1"/>
    <xf numFmtId="0" fontId="0" fillId="0" borderId="26" xfId="0" applyBorder="1" applyAlignment="1">
      <alignment vertical="top"/>
    </xf>
    <xf numFmtId="0" fontId="0" fillId="0" borderId="28" xfId="0" applyBorder="1"/>
    <xf numFmtId="0" fontId="0" fillId="0" borderId="29" xfId="0" applyBorder="1"/>
    <xf numFmtId="0" fontId="0" fillId="0" borderId="26" xfId="0" applyBorder="1" applyAlignment="1">
      <alignment vertical="top" wrapText="1"/>
    </xf>
    <xf numFmtId="0" fontId="1" fillId="0" borderId="26" xfId="0" applyFont="1" applyBorder="1"/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0" xfId="0" applyBorder="1"/>
    <xf numFmtId="0" fontId="6" fillId="0" borderId="27" xfId="0" applyFont="1" applyBorder="1"/>
    <xf numFmtId="0" fontId="6" fillId="0" borderId="39" xfId="0" applyFont="1" applyBorder="1"/>
    <xf numFmtId="0" fontId="6" fillId="0" borderId="38" xfId="0" applyFont="1" applyBorder="1"/>
    <xf numFmtId="0" fontId="3" fillId="0" borderId="13" xfId="0" applyFont="1" applyBorder="1" applyAlignment="1">
      <alignment vertical="center" wrapText="1"/>
    </xf>
    <xf numFmtId="4" fontId="0" fillId="0" borderId="37" xfId="0" applyNumberFormat="1" applyBorder="1" applyAlignment="1">
      <alignment vertical="top"/>
    </xf>
    <xf numFmtId="4" fontId="0" fillId="0" borderId="40" xfId="0" applyNumberFormat="1" applyBorder="1" applyAlignment="1">
      <alignment vertical="top"/>
    </xf>
    <xf numFmtId="4" fontId="0" fillId="0" borderId="41" xfId="0" applyNumberFormat="1" applyBorder="1" applyAlignment="1">
      <alignment vertical="top"/>
    </xf>
    <xf numFmtId="4" fontId="0" fillId="0" borderId="42" xfId="0" applyNumberFormat="1" applyBorder="1"/>
    <xf numFmtId="4" fontId="0" fillId="0" borderId="42" xfId="0" applyNumberFormat="1" applyBorder="1" applyAlignment="1">
      <alignment vertical="top"/>
    </xf>
    <xf numFmtId="4" fontId="1" fillId="0" borderId="42" xfId="0" applyNumberFormat="1" applyFont="1" applyBorder="1" applyAlignment="1">
      <alignment vertical="top"/>
    </xf>
    <xf numFmtId="4" fontId="1" fillId="0" borderId="42" xfId="0" applyNumberFormat="1" applyFont="1" applyBorder="1"/>
    <xf numFmtId="4" fontId="0" fillId="0" borderId="41" xfId="0" applyNumberFormat="1" applyBorder="1"/>
    <xf numFmtId="4" fontId="1" fillId="0" borderId="34" xfId="0" applyNumberFormat="1" applyFont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7" fillId="0" borderId="21" xfId="0" applyNumberFormat="1" applyFont="1" applyBorder="1"/>
    <xf numFmtId="0" fontId="6" fillId="0" borderId="45" xfId="0" applyFont="1" applyBorder="1" applyAlignment="1">
      <alignment horizontal="center" vertical="center"/>
    </xf>
    <xf numFmtId="4" fontId="9" fillId="0" borderId="46" xfId="0" applyNumberFormat="1" applyFont="1" applyBorder="1" applyAlignment="1">
      <alignment vertical="center"/>
    </xf>
    <xf numFmtId="4" fontId="0" fillId="0" borderId="35" xfId="0" applyNumberFormat="1" applyBorder="1" applyAlignment="1">
      <alignment vertical="top" wrapText="1"/>
    </xf>
    <xf numFmtId="4" fontId="0" fillId="0" borderId="48" xfId="0" applyNumberFormat="1" applyBorder="1"/>
    <xf numFmtId="4" fontId="0" fillId="0" borderId="44" xfId="0" applyNumberFormat="1" applyBorder="1"/>
    <xf numFmtId="4" fontId="0" fillId="0" borderId="48" xfId="0" applyNumberFormat="1" applyBorder="1" applyAlignment="1">
      <alignment vertical="top"/>
    </xf>
    <xf numFmtId="4" fontId="0" fillId="0" borderId="8" xfId="0" applyNumberFormat="1" applyBorder="1"/>
    <xf numFmtId="4" fontId="0" fillId="0" borderId="8" xfId="0" applyNumberFormat="1" applyBorder="1" applyAlignment="1">
      <alignment vertical="top"/>
    </xf>
    <xf numFmtId="4" fontId="0" fillId="0" borderId="8" xfId="0" applyNumberFormat="1" applyBorder="1" applyAlignment="1">
      <alignment vertical="top" wrapText="1"/>
    </xf>
    <xf numFmtId="4" fontId="6" fillId="0" borderId="43" xfId="0" applyNumberFormat="1" applyFont="1" applyBorder="1"/>
    <xf numFmtId="4" fontId="6" fillId="0" borderId="43" xfId="0" applyNumberFormat="1" applyFont="1" applyBorder="1" applyAlignment="1">
      <alignment vertical="top"/>
    </xf>
    <xf numFmtId="4" fontId="6" fillId="0" borderId="45" xfId="0" applyNumberFormat="1" applyFont="1" applyBorder="1" applyAlignment="1">
      <alignment horizontal="center" vertical="center"/>
    </xf>
    <xf numFmtId="4" fontId="0" fillId="0" borderId="47" xfId="0" applyNumberFormat="1" applyBorder="1"/>
    <xf numFmtId="4" fontId="11" fillId="0" borderId="43" xfId="0" applyNumberFormat="1" applyFont="1" applyBorder="1"/>
    <xf numFmtId="4" fontId="0" fillId="0" borderId="8" xfId="0" applyNumberFormat="1" applyBorder="1" applyAlignment="1">
      <alignment horizontal="right" vertical="top"/>
    </xf>
    <xf numFmtId="4" fontId="0" fillId="0" borderId="44" xfId="0" applyNumberFormat="1" applyBorder="1" applyAlignment="1">
      <alignment horizontal="right" vertical="top"/>
    </xf>
    <xf numFmtId="4" fontId="7" fillId="0" borderId="43" xfId="0" applyNumberFormat="1" applyFont="1" applyBorder="1"/>
    <xf numFmtId="4" fontId="6" fillId="0" borderId="0" xfId="0" applyNumberFormat="1" applyFont="1"/>
    <xf numFmtId="0" fontId="4" fillId="0" borderId="0" xfId="0" applyFont="1" applyAlignment="1">
      <alignment horizontal="left"/>
    </xf>
    <xf numFmtId="4" fontId="9" fillId="0" borderId="9" xfId="0" applyNumberFormat="1" applyFont="1" applyBorder="1" applyAlignment="1">
      <alignment horizontal="center" vertical="center"/>
    </xf>
    <xf numFmtId="4" fontId="9" fillId="0" borderId="37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/>
    </xf>
    <xf numFmtId="4" fontId="6" fillId="0" borderId="34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abSelected="1" topLeftCell="A49" zoomScaleNormal="100" zoomScaleSheetLayoutView="85" workbookViewId="0">
      <selection activeCell="B87" sqref="B86:B87"/>
    </sheetView>
  </sheetViews>
  <sheetFormatPr defaultRowHeight="12.75" x14ac:dyDescent="0.2"/>
  <cols>
    <col min="1" max="1" width="6.7109375" customWidth="1"/>
    <col min="2" max="2" width="48.5703125" customWidth="1"/>
    <col min="3" max="3" width="9.85546875" customWidth="1"/>
    <col min="4" max="13" width="9.85546875" style="11" customWidth="1"/>
    <col min="15" max="16" width="11.7109375" bestFit="1" customWidth="1"/>
    <col min="17" max="17" width="10.140625" bestFit="1" customWidth="1"/>
  </cols>
  <sheetData>
    <row r="1" spans="1:15" s="16" customFormat="1" ht="24.75" customHeight="1" x14ac:dyDescent="0.25">
      <c r="A1" s="12" t="s">
        <v>86</v>
      </c>
      <c r="D1" s="13" t="s">
        <v>17</v>
      </c>
      <c r="L1" s="129" t="s">
        <v>88</v>
      </c>
      <c r="M1" s="129"/>
    </row>
    <row r="2" spans="1:15" s="17" customFormat="1" ht="15" thickBot="1" x14ac:dyDescent="0.25"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s="20" customFormat="1" ht="12.95" customHeight="1" x14ac:dyDescent="0.2">
      <c r="A3" s="136" t="s">
        <v>0</v>
      </c>
      <c r="B3" s="134" t="s">
        <v>1</v>
      </c>
      <c r="C3" s="130" t="s">
        <v>74</v>
      </c>
      <c r="D3" s="131"/>
      <c r="E3" s="132"/>
      <c r="F3" s="132"/>
      <c r="G3" s="132"/>
      <c r="H3" s="132"/>
      <c r="I3" s="132"/>
      <c r="J3" s="132"/>
      <c r="K3" s="132"/>
      <c r="L3" s="132"/>
      <c r="M3" s="133"/>
    </row>
    <row r="4" spans="1:15" s="20" customFormat="1" ht="12.95" customHeight="1" thickBot="1" x14ac:dyDescent="0.25">
      <c r="A4" s="137"/>
      <c r="B4" s="135"/>
      <c r="C4" s="111" t="s">
        <v>77</v>
      </c>
      <c r="D4" s="112" t="s">
        <v>78</v>
      </c>
      <c r="E4" s="52" t="s">
        <v>46</v>
      </c>
      <c r="F4" s="53" t="s">
        <v>47</v>
      </c>
      <c r="G4" s="69" t="s">
        <v>83</v>
      </c>
      <c r="H4" s="69" t="s">
        <v>48</v>
      </c>
      <c r="I4" s="69" t="s">
        <v>72</v>
      </c>
      <c r="J4" s="53" t="s">
        <v>71</v>
      </c>
      <c r="K4" s="69" t="s">
        <v>49</v>
      </c>
      <c r="L4" s="69" t="s">
        <v>50</v>
      </c>
      <c r="M4" s="68" t="s">
        <v>51</v>
      </c>
    </row>
    <row r="5" spans="1:15" s="20" customFormat="1" ht="12.95" customHeight="1" thickBot="1" x14ac:dyDescent="0.25">
      <c r="A5" s="23">
        <v>501</v>
      </c>
      <c r="B5" s="24" t="s">
        <v>2</v>
      </c>
      <c r="C5" s="120">
        <f t="shared" ref="C5:M5" si="0">SUM(C6:C11)</f>
        <v>150</v>
      </c>
      <c r="D5" s="44">
        <f t="shared" si="0"/>
        <v>540.67000000000007</v>
      </c>
      <c r="E5" s="1">
        <f t="shared" si="0"/>
        <v>2.0100000000000002</v>
      </c>
      <c r="F5" s="1">
        <f t="shared" si="0"/>
        <v>61.94</v>
      </c>
      <c r="G5" s="1">
        <f t="shared" si="0"/>
        <v>39.020000000000003</v>
      </c>
      <c r="H5" s="1">
        <f t="shared" si="0"/>
        <v>304.00999999999993</v>
      </c>
      <c r="I5" s="1">
        <f t="shared" si="0"/>
        <v>49.97</v>
      </c>
      <c r="J5" s="1">
        <f t="shared" si="0"/>
        <v>20.919999999999998</v>
      </c>
      <c r="K5" s="1">
        <f t="shared" si="0"/>
        <v>22.89</v>
      </c>
      <c r="L5" s="1">
        <f t="shared" si="0"/>
        <v>39.909999999999997</v>
      </c>
      <c r="M5" s="34">
        <f t="shared" si="0"/>
        <v>0</v>
      </c>
      <c r="O5" s="11"/>
    </row>
    <row r="6" spans="1:15" ht="12.95" customHeight="1" x14ac:dyDescent="0.2">
      <c r="A6" s="45" t="s">
        <v>3</v>
      </c>
      <c r="B6" s="85" t="s">
        <v>29</v>
      </c>
      <c r="C6" s="113">
        <v>60</v>
      </c>
      <c r="D6" s="99">
        <f>E6+F6+G6+H6+K6+L6+M6+J6+I6</f>
        <v>157.88000000000002</v>
      </c>
      <c r="E6" s="25">
        <v>1.57</v>
      </c>
      <c r="F6" s="54">
        <v>23.62</v>
      </c>
      <c r="G6" s="54">
        <v>31.5</v>
      </c>
      <c r="H6" s="54">
        <v>94.49</v>
      </c>
      <c r="I6" s="54"/>
      <c r="J6" s="54"/>
      <c r="K6" s="54">
        <v>3.55</v>
      </c>
      <c r="L6" s="54">
        <v>3.15</v>
      </c>
      <c r="M6" s="26"/>
    </row>
    <row r="7" spans="1:15" ht="12.95" customHeight="1" x14ac:dyDescent="0.2">
      <c r="A7" s="46"/>
      <c r="B7" s="86" t="s">
        <v>30</v>
      </c>
      <c r="C7" s="114">
        <v>20</v>
      </c>
      <c r="D7" s="100">
        <f>E7+F7+G7+H7+K7+L7+M7+I7+J7</f>
        <v>250.06</v>
      </c>
      <c r="E7" s="27"/>
      <c r="F7" s="55"/>
      <c r="G7" s="55"/>
      <c r="H7" s="55">
        <v>150.04</v>
      </c>
      <c r="I7" s="55">
        <v>45.02</v>
      </c>
      <c r="J7" s="55">
        <v>20</v>
      </c>
      <c r="K7" s="55"/>
      <c r="L7" s="55">
        <v>35</v>
      </c>
      <c r="M7" s="28"/>
    </row>
    <row r="8" spans="1:15" ht="12.95" customHeight="1" x14ac:dyDescent="0.2">
      <c r="A8" s="46"/>
      <c r="B8" s="86" t="s">
        <v>31</v>
      </c>
      <c r="C8" s="115">
        <v>30</v>
      </c>
      <c r="D8" s="100">
        <f>E8+F8+G8+H8+K8+L8+M8+I8+J8</f>
        <v>58.46</v>
      </c>
      <c r="E8" s="27"/>
      <c r="F8" s="55">
        <v>29.68</v>
      </c>
      <c r="G8" s="55">
        <v>0.05</v>
      </c>
      <c r="H8" s="55">
        <v>25.4</v>
      </c>
      <c r="I8" s="55">
        <v>3.09</v>
      </c>
      <c r="J8" s="55">
        <v>0.04</v>
      </c>
      <c r="K8" s="55">
        <v>0.2</v>
      </c>
      <c r="L8" s="55"/>
      <c r="M8" s="28"/>
    </row>
    <row r="9" spans="1:15" ht="12.95" customHeight="1" x14ac:dyDescent="0.2">
      <c r="A9" s="46"/>
      <c r="B9" s="87" t="s">
        <v>32</v>
      </c>
      <c r="C9" s="116">
        <v>25</v>
      </c>
      <c r="D9" s="100">
        <f>E9+F9+G9+H9+K9+L9+M9+I9+J9</f>
        <v>44.07</v>
      </c>
      <c r="E9" s="29">
        <v>0.44</v>
      </c>
      <c r="F9" s="56">
        <v>5.29</v>
      </c>
      <c r="G9" s="56">
        <v>6.61</v>
      </c>
      <c r="H9" s="56">
        <v>26.45</v>
      </c>
      <c r="I9" s="56">
        <v>0.88</v>
      </c>
      <c r="J9" s="56">
        <v>0.88</v>
      </c>
      <c r="K9" s="56">
        <v>1.76</v>
      </c>
      <c r="L9" s="56">
        <v>1.76</v>
      </c>
      <c r="M9" s="30"/>
    </row>
    <row r="10" spans="1:15" ht="12.95" customHeight="1" x14ac:dyDescent="0.2">
      <c r="A10" s="46"/>
      <c r="B10" s="86" t="s">
        <v>76</v>
      </c>
      <c r="C10" s="117">
        <v>10</v>
      </c>
      <c r="D10" s="100">
        <f>E10+F10+G10+H10+K10+L10+M10+I10+J10</f>
        <v>12.82</v>
      </c>
      <c r="E10" s="27"/>
      <c r="F10" s="55">
        <v>3.35</v>
      </c>
      <c r="G10" s="55">
        <v>0.86</v>
      </c>
      <c r="H10" s="55">
        <v>7.63</v>
      </c>
      <c r="I10" s="55">
        <v>0.98</v>
      </c>
      <c r="J10" s="55"/>
      <c r="K10" s="55"/>
      <c r="L10" s="55"/>
      <c r="M10" s="28"/>
    </row>
    <row r="11" spans="1:15" ht="12.95" customHeight="1" thickBot="1" x14ac:dyDescent="0.25">
      <c r="A11" s="46"/>
      <c r="B11" s="86" t="s">
        <v>53</v>
      </c>
      <c r="C11" s="115">
        <v>5</v>
      </c>
      <c r="D11" s="100">
        <f>E11+F11+G11+H11+K11+L11+M11+I11+J11</f>
        <v>17.38</v>
      </c>
      <c r="E11" s="27"/>
      <c r="F11" s="55"/>
      <c r="G11" s="55"/>
      <c r="H11" s="55"/>
      <c r="I11" s="55"/>
      <c r="J11" s="55"/>
      <c r="K11" s="55">
        <v>17.38</v>
      </c>
      <c r="L11" s="55"/>
      <c r="M11" s="28"/>
    </row>
    <row r="12" spans="1:15" s="20" customFormat="1" ht="12.95" customHeight="1" thickBot="1" x14ac:dyDescent="0.25">
      <c r="A12" s="23">
        <v>502</v>
      </c>
      <c r="B12" s="24" t="s">
        <v>4</v>
      </c>
      <c r="C12" s="120">
        <f>SUM(C13:C15)</f>
        <v>1467</v>
      </c>
      <c r="D12" s="44">
        <f>SUM(D13:D15)</f>
        <v>1042.08</v>
      </c>
      <c r="E12" s="3">
        <f t="shared" ref="E12:L12" si="1">SUM(E13:E15)</f>
        <v>10.41</v>
      </c>
      <c r="F12" s="3">
        <f t="shared" si="1"/>
        <v>120.22</v>
      </c>
      <c r="G12" s="3">
        <f t="shared" si="1"/>
        <v>236.36</v>
      </c>
      <c r="H12" s="3">
        <f t="shared" si="1"/>
        <v>566.05999999999995</v>
      </c>
      <c r="I12" s="3">
        <f t="shared" si="1"/>
        <v>2.41</v>
      </c>
      <c r="J12" s="3">
        <f t="shared" si="1"/>
        <v>2.41</v>
      </c>
      <c r="K12" s="3">
        <f t="shared" si="1"/>
        <v>104.21</v>
      </c>
      <c r="L12" s="3">
        <f t="shared" si="1"/>
        <v>0</v>
      </c>
      <c r="M12" s="34">
        <f>SUM(M13:M15)</f>
        <v>0</v>
      </c>
    </row>
    <row r="13" spans="1:15" ht="12.95" customHeight="1" x14ac:dyDescent="0.2">
      <c r="A13" s="46" t="s">
        <v>3</v>
      </c>
      <c r="B13" s="86" t="s">
        <v>18</v>
      </c>
      <c r="C13" s="117">
        <v>650</v>
      </c>
      <c r="D13" s="102">
        <f>E13+F13+G13+H13+K13+L13+M13+I13+J13</f>
        <v>221.38</v>
      </c>
      <c r="E13" s="27">
        <v>2.21</v>
      </c>
      <c r="F13" s="55">
        <v>22.14</v>
      </c>
      <c r="G13" s="55">
        <v>33.21</v>
      </c>
      <c r="H13" s="55">
        <v>137.26</v>
      </c>
      <c r="I13" s="55">
        <v>2.21</v>
      </c>
      <c r="J13" s="55">
        <v>2.21</v>
      </c>
      <c r="K13" s="55">
        <v>22.14</v>
      </c>
      <c r="L13" s="55"/>
      <c r="M13" s="28"/>
    </row>
    <row r="14" spans="1:15" ht="12.95" customHeight="1" x14ac:dyDescent="0.2">
      <c r="A14" s="47"/>
      <c r="B14" s="88" t="s">
        <v>20</v>
      </c>
      <c r="C14" s="117">
        <v>17</v>
      </c>
      <c r="D14" s="102">
        <f>E14+F14+G14+H14+K14+L14+M14+I14+J14</f>
        <v>20.239999999999998</v>
      </c>
      <c r="E14" s="15">
        <v>0.2</v>
      </c>
      <c r="F14" s="58">
        <v>2.02</v>
      </c>
      <c r="G14" s="58">
        <v>3.04</v>
      </c>
      <c r="H14" s="58">
        <v>12.56</v>
      </c>
      <c r="I14" s="58">
        <v>0.2</v>
      </c>
      <c r="J14" s="58">
        <v>0.2</v>
      </c>
      <c r="K14" s="58">
        <v>2.02</v>
      </c>
      <c r="L14" s="58"/>
      <c r="M14" s="31"/>
    </row>
    <row r="15" spans="1:15" ht="12.95" customHeight="1" thickBot="1" x14ac:dyDescent="0.25">
      <c r="A15" s="47"/>
      <c r="B15" s="89" t="s">
        <v>19</v>
      </c>
      <c r="C15" s="115">
        <v>800</v>
      </c>
      <c r="D15" s="102">
        <f>E15+F15+G15+H15+K15+L15+M15+I15+J15</f>
        <v>800.46</v>
      </c>
      <c r="E15" s="32">
        <v>8</v>
      </c>
      <c r="F15" s="59">
        <v>96.06</v>
      </c>
      <c r="G15" s="59">
        <v>200.11</v>
      </c>
      <c r="H15" s="59">
        <v>416.24</v>
      </c>
      <c r="I15" s="59"/>
      <c r="J15" s="59"/>
      <c r="K15" s="59">
        <v>80.05</v>
      </c>
      <c r="L15" s="59"/>
      <c r="M15" s="33"/>
    </row>
    <row r="16" spans="1:15" ht="12.95" customHeight="1" thickBot="1" x14ac:dyDescent="0.25">
      <c r="A16" s="23">
        <v>511</v>
      </c>
      <c r="B16" s="24" t="s">
        <v>5</v>
      </c>
      <c r="C16" s="120">
        <f t="shared" ref="C16:M16" si="2">SUM(C17:C18)</f>
        <v>117</v>
      </c>
      <c r="D16" s="44">
        <f t="shared" si="2"/>
        <v>615.48</v>
      </c>
      <c r="E16" s="3">
        <f t="shared" si="2"/>
        <v>0</v>
      </c>
      <c r="F16" s="3">
        <f t="shared" si="2"/>
        <v>47.77</v>
      </c>
      <c r="G16" s="3">
        <f t="shared" si="2"/>
        <v>207.63</v>
      </c>
      <c r="H16" s="3">
        <f t="shared" si="2"/>
        <v>177.14000000000001</v>
      </c>
      <c r="I16" s="3">
        <f t="shared" si="2"/>
        <v>0</v>
      </c>
      <c r="J16" s="3">
        <f t="shared" si="2"/>
        <v>0</v>
      </c>
      <c r="K16" s="3">
        <f t="shared" si="2"/>
        <v>78.55</v>
      </c>
      <c r="L16" s="3">
        <f t="shared" si="2"/>
        <v>104.39</v>
      </c>
      <c r="M16" s="34">
        <f t="shared" si="2"/>
        <v>0</v>
      </c>
    </row>
    <row r="17" spans="1:15" ht="12.95" customHeight="1" x14ac:dyDescent="0.2">
      <c r="A17" s="48" t="s">
        <v>3</v>
      </c>
      <c r="B17" s="87" t="s">
        <v>66</v>
      </c>
      <c r="C17" s="118">
        <v>100</v>
      </c>
      <c r="D17" s="103">
        <f>E17+F17+G17+H17+K17+L17+M17+J17+I17</f>
        <v>530.49</v>
      </c>
      <c r="E17" s="29"/>
      <c r="F17" s="56">
        <v>46.03</v>
      </c>
      <c r="G17" s="56">
        <v>156.21</v>
      </c>
      <c r="H17" s="56">
        <v>166.21</v>
      </c>
      <c r="I17" s="56"/>
      <c r="J17" s="56"/>
      <c r="K17" s="56">
        <v>68.099999999999994</v>
      </c>
      <c r="L17" s="56">
        <v>93.94</v>
      </c>
      <c r="M17" s="30"/>
    </row>
    <row r="18" spans="1:15" ht="12.95" customHeight="1" thickBot="1" x14ac:dyDescent="0.25">
      <c r="A18" s="47"/>
      <c r="B18" s="88" t="s">
        <v>21</v>
      </c>
      <c r="C18" s="117">
        <v>17</v>
      </c>
      <c r="D18" s="103">
        <f>E18+F18+G18+H18+K18+L18+M18+J18+I18</f>
        <v>84.990000000000009</v>
      </c>
      <c r="E18" s="15"/>
      <c r="F18" s="58">
        <v>1.74</v>
      </c>
      <c r="G18" s="58">
        <v>51.42</v>
      </c>
      <c r="H18" s="58">
        <v>10.93</v>
      </c>
      <c r="I18" s="58"/>
      <c r="J18" s="58"/>
      <c r="K18" s="58">
        <v>10.45</v>
      </c>
      <c r="L18" s="58">
        <v>10.45</v>
      </c>
      <c r="M18" s="31"/>
      <c r="N18" s="75"/>
    </row>
    <row r="19" spans="1:15" ht="12.95" customHeight="1" thickBot="1" x14ac:dyDescent="0.25">
      <c r="A19" s="23">
        <v>512</v>
      </c>
      <c r="B19" s="24" t="s">
        <v>6</v>
      </c>
      <c r="C19" s="120">
        <v>33</v>
      </c>
      <c r="D19" s="44">
        <f>E19+F19+G19+H19+K19+L19+M19+J19+I19</f>
        <v>21.94</v>
      </c>
      <c r="E19" s="3"/>
      <c r="F19" s="57"/>
      <c r="G19" s="57"/>
      <c r="H19" s="57">
        <v>1.82</v>
      </c>
      <c r="I19" s="57">
        <v>20.12</v>
      </c>
      <c r="J19" s="57"/>
      <c r="K19" s="57"/>
      <c r="L19" s="57"/>
      <c r="M19" s="34"/>
      <c r="O19" s="11"/>
    </row>
    <row r="20" spans="1:15" ht="12.95" customHeight="1" thickBot="1" x14ac:dyDescent="0.25">
      <c r="A20" s="23">
        <v>513</v>
      </c>
      <c r="B20" s="24" t="s">
        <v>33</v>
      </c>
      <c r="C20" s="120">
        <v>121</v>
      </c>
      <c r="D20" s="44">
        <f>E20+F20+G20+H20+K20+L20+M20+J20+I20</f>
        <v>204.07</v>
      </c>
      <c r="E20" s="3">
        <v>1.5</v>
      </c>
      <c r="F20" s="57">
        <v>12.81</v>
      </c>
      <c r="G20" s="57"/>
      <c r="H20" s="57">
        <v>114.35</v>
      </c>
      <c r="I20" s="57">
        <v>73.849999999999994</v>
      </c>
      <c r="J20" s="57">
        <v>1.56</v>
      </c>
      <c r="K20" s="57"/>
      <c r="L20" s="57"/>
      <c r="M20" s="34"/>
      <c r="O20" s="11"/>
    </row>
    <row r="21" spans="1:15" s="20" customFormat="1" ht="12.95" customHeight="1" thickBot="1" x14ac:dyDescent="0.25">
      <c r="A21" s="23">
        <v>518</v>
      </c>
      <c r="B21" s="24" t="s">
        <v>7</v>
      </c>
      <c r="C21" s="120">
        <f>C22+C23+C24+C25+C26+C27+C28+C29+C30+C32+C34+C35+C36+C38+C39+C31+C33+C37</f>
        <v>3139</v>
      </c>
      <c r="D21" s="44">
        <f t="shared" ref="D21:L21" si="3">D22+D23+D24+D25+D26+D27+D28+D29+D30+D32+D34+D35+D36+D38+D39+D31+D33+D37</f>
        <v>5147.6399999999994</v>
      </c>
      <c r="E21" s="3">
        <f t="shared" si="3"/>
        <v>62.790000000000006</v>
      </c>
      <c r="F21" s="3">
        <f t="shared" si="3"/>
        <v>189.79000000000002</v>
      </c>
      <c r="G21" s="3">
        <f t="shared" si="3"/>
        <v>990.79</v>
      </c>
      <c r="H21" s="3">
        <f t="shared" si="3"/>
        <v>2896.6100000000006</v>
      </c>
      <c r="I21" s="3">
        <f t="shared" si="3"/>
        <v>564.56999999999994</v>
      </c>
      <c r="J21" s="3">
        <f t="shared" si="3"/>
        <v>322.75</v>
      </c>
      <c r="K21" s="3">
        <f t="shared" si="3"/>
        <v>92.399999999999991</v>
      </c>
      <c r="L21" s="3">
        <f t="shared" si="3"/>
        <v>27.939999999999998</v>
      </c>
      <c r="M21" s="44">
        <f>M22+M23+M24+M25+M26+M27+M28+M29+M30+M32+M34+M35+M36+M38+M39+M31+M33+M37</f>
        <v>0</v>
      </c>
      <c r="O21" s="128"/>
    </row>
    <row r="22" spans="1:15" s="20" customFormat="1" ht="12.95" customHeight="1" x14ac:dyDescent="0.2">
      <c r="A22" s="49" t="s">
        <v>3</v>
      </c>
      <c r="B22" s="90" t="s">
        <v>34</v>
      </c>
      <c r="C22" s="119">
        <v>0</v>
      </c>
      <c r="D22" s="104">
        <f>E22+F22+G22+H22+K22+L22+M22+J22+I22</f>
        <v>0</v>
      </c>
      <c r="E22" s="6"/>
      <c r="F22" s="60"/>
      <c r="G22" s="60"/>
      <c r="H22" s="60"/>
      <c r="I22" s="60"/>
      <c r="J22" s="60"/>
      <c r="K22" s="60"/>
      <c r="L22" s="60"/>
      <c r="M22" s="37"/>
      <c r="O22" s="128"/>
    </row>
    <row r="23" spans="1:15" s="20" customFormat="1" ht="12.95" customHeight="1" x14ac:dyDescent="0.2">
      <c r="A23" s="21"/>
      <c r="B23" s="91" t="s">
        <v>37</v>
      </c>
      <c r="C23" s="14">
        <v>650</v>
      </c>
      <c r="D23" s="104">
        <f>E23+F23+G23+H23+K23+L23+M23+J23+I23</f>
        <v>657.34</v>
      </c>
      <c r="E23" s="7"/>
      <c r="F23" s="61"/>
      <c r="G23" s="61">
        <v>657.34</v>
      </c>
      <c r="H23" s="61"/>
      <c r="I23" s="61"/>
      <c r="J23" s="61"/>
      <c r="K23" s="61"/>
      <c r="L23" s="61"/>
      <c r="M23" s="38"/>
      <c r="O23" s="128"/>
    </row>
    <row r="24" spans="1:15" s="20" customFormat="1" ht="12.95" customHeight="1" x14ac:dyDescent="0.2">
      <c r="A24" s="21"/>
      <c r="B24" s="86" t="s">
        <v>57</v>
      </c>
      <c r="C24" s="117">
        <v>5</v>
      </c>
      <c r="D24" s="104">
        <f t="shared" ref="D24:D39" si="4">E24+F24+G24+H24+K24+L24+M24+J24+I24</f>
        <v>9.1999999999999993</v>
      </c>
      <c r="E24" s="7"/>
      <c r="F24" s="61"/>
      <c r="G24" s="61"/>
      <c r="H24" s="61">
        <v>5.52</v>
      </c>
      <c r="I24" s="61"/>
      <c r="J24" s="61"/>
      <c r="K24" s="61">
        <v>1.84</v>
      </c>
      <c r="L24" s="61">
        <v>1.84</v>
      </c>
      <c r="M24" s="38"/>
      <c r="O24" s="128"/>
    </row>
    <row r="25" spans="1:15" s="20" customFormat="1" ht="12.95" customHeight="1" x14ac:dyDescent="0.2">
      <c r="A25" s="21"/>
      <c r="B25" s="86" t="s">
        <v>58</v>
      </c>
      <c r="C25" s="117">
        <v>40</v>
      </c>
      <c r="D25" s="104">
        <f t="shared" si="4"/>
        <v>20.299999999999997</v>
      </c>
      <c r="E25" s="7"/>
      <c r="F25" s="61"/>
      <c r="G25" s="61">
        <v>2.4</v>
      </c>
      <c r="H25" s="61"/>
      <c r="I25" s="61">
        <v>17.899999999999999</v>
      </c>
      <c r="J25" s="61"/>
      <c r="K25" s="61"/>
      <c r="L25" s="61"/>
      <c r="M25" s="38"/>
      <c r="O25" s="128"/>
    </row>
    <row r="26" spans="1:15" s="20" customFormat="1" ht="12.95" customHeight="1" x14ac:dyDescent="0.2">
      <c r="A26" s="21"/>
      <c r="B26" s="86" t="s">
        <v>59</v>
      </c>
      <c r="C26" s="117">
        <v>320</v>
      </c>
      <c r="D26" s="104">
        <f t="shared" si="4"/>
        <v>514.43000000000006</v>
      </c>
      <c r="E26" s="7">
        <v>5.14</v>
      </c>
      <c r="F26" s="61">
        <v>51.44</v>
      </c>
      <c r="G26" s="61">
        <v>128.61000000000001</v>
      </c>
      <c r="H26" s="61">
        <v>257.8</v>
      </c>
      <c r="I26" s="61"/>
      <c r="J26" s="61">
        <v>20</v>
      </c>
      <c r="K26" s="61">
        <v>25.72</v>
      </c>
      <c r="L26" s="61">
        <v>25.72</v>
      </c>
      <c r="M26" s="38"/>
      <c r="O26" s="128"/>
    </row>
    <row r="27" spans="1:15" s="20" customFormat="1" ht="12.95" customHeight="1" x14ac:dyDescent="0.2">
      <c r="A27" s="21"/>
      <c r="B27" s="86" t="s">
        <v>60</v>
      </c>
      <c r="C27" s="117">
        <v>90</v>
      </c>
      <c r="D27" s="104">
        <f t="shared" si="4"/>
        <v>102.94</v>
      </c>
      <c r="E27" s="7"/>
      <c r="F27" s="61">
        <v>5.98</v>
      </c>
      <c r="G27" s="61">
        <v>26.34</v>
      </c>
      <c r="H27" s="61">
        <v>25.16</v>
      </c>
      <c r="I27" s="61">
        <v>44.06</v>
      </c>
      <c r="J27" s="61">
        <v>1.4</v>
      </c>
      <c r="K27" s="61"/>
      <c r="L27" s="61"/>
      <c r="M27" s="38"/>
      <c r="O27" s="128"/>
    </row>
    <row r="28" spans="1:15" s="20" customFormat="1" ht="12.95" customHeight="1" x14ac:dyDescent="0.2">
      <c r="A28" s="21"/>
      <c r="B28" s="86" t="s">
        <v>61</v>
      </c>
      <c r="C28" s="117">
        <v>1630</v>
      </c>
      <c r="D28" s="104">
        <f t="shared" si="4"/>
        <v>3104.9100000000003</v>
      </c>
      <c r="E28" s="7">
        <v>56.5</v>
      </c>
      <c r="F28" s="61">
        <v>82.57</v>
      </c>
      <c r="G28" s="61">
        <v>21.45</v>
      </c>
      <c r="H28" s="61">
        <v>2230.09</v>
      </c>
      <c r="I28" s="61">
        <v>365.44</v>
      </c>
      <c r="J28" s="61">
        <v>290.36</v>
      </c>
      <c r="K28" s="61">
        <v>58.5</v>
      </c>
      <c r="L28" s="61"/>
      <c r="M28" s="38"/>
      <c r="O28" s="128"/>
    </row>
    <row r="29" spans="1:15" s="20" customFormat="1" ht="12.95" customHeight="1" x14ac:dyDescent="0.2">
      <c r="A29" s="21"/>
      <c r="B29" s="86" t="s">
        <v>63</v>
      </c>
      <c r="C29" s="117">
        <v>45</v>
      </c>
      <c r="D29" s="104">
        <f t="shared" si="4"/>
        <v>38.340000000000003</v>
      </c>
      <c r="E29" s="7">
        <v>0.38</v>
      </c>
      <c r="F29" s="61">
        <v>1.92</v>
      </c>
      <c r="G29" s="61">
        <v>9.59</v>
      </c>
      <c r="H29" s="61">
        <v>25.69</v>
      </c>
      <c r="I29" s="61"/>
      <c r="J29" s="61"/>
      <c r="K29" s="61">
        <v>0.38</v>
      </c>
      <c r="L29" s="61">
        <v>0.38</v>
      </c>
      <c r="M29" s="38"/>
    </row>
    <row r="30" spans="1:15" s="20" customFormat="1" ht="12.95" customHeight="1" x14ac:dyDescent="0.2">
      <c r="A30" s="21"/>
      <c r="B30" s="86" t="s">
        <v>64</v>
      </c>
      <c r="C30" s="117">
        <v>2</v>
      </c>
      <c r="D30" s="104">
        <f t="shared" si="4"/>
        <v>91.23</v>
      </c>
      <c r="E30" s="7"/>
      <c r="F30" s="61">
        <v>10</v>
      </c>
      <c r="G30" s="61"/>
      <c r="H30" s="61"/>
      <c r="I30" s="61">
        <v>81.23</v>
      </c>
      <c r="J30" s="61"/>
      <c r="K30" s="61"/>
      <c r="L30" s="61"/>
      <c r="M30" s="38"/>
    </row>
    <row r="31" spans="1:15" s="20" customFormat="1" ht="12.95" customHeight="1" x14ac:dyDescent="0.2">
      <c r="A31" s="21"/>
      <c r="B31" s="86" t="s">
        <v>69</v>
      </c>
      <c r="C31" s="117">
        <v>120</v>
      </c>
      <c r="D31" s="104">
        <f t="shared" si="4"/>
        <v>272.40999999999997</v>
      </c>
      <c r="E31" s="7"/>
      <c r="F31" s="61">
        <v>23.33</v>
      </c>
      <c r="G31" s="61">
        <v>93.32</v>
      </c>
      <c r="H31" s="61">
        <v>125.06</v>
      </c>
      <c r="I31" s="61">
        <v>30.7</v>
      </c>
      <c r="J31" s="61"/>
      <c r="K31" s="61"/>
      <c r="L31" s="61"/>
      <c r="M31" s="38"/>
    </row>
    <row r="32" spans="1:15" s="20" customFormat="1" ht="12.95" customHeight="1" x14ac:dyDescent="0.2">
      <c r="A32" s="21"/>
      <c r="B32" s="86" t="s">
        <v>54</v>
      </c>
      <c r="C32" s="117">
        <v>2</v>
      </c>
      <c r="D32" s="104">
        <f t="shared" si="4"/>
        <v>0</v>
      </c>
      <c r="E32" s="7"/>
      <c r="F32" s="61"/>
      <c r="G32" s="61"/>
      <c r="H32" s="61"/>
      <c r="I32" s="61"/>
      <c r="J32" s="61"/>
      <c r="K32" s="61"/>
      <c r="L32" s="61"/>
      <c r="M32" s="38"/>
    </row>
    <row r="33" spans="1:20" s="20" customFormat="1" ht="12.95" customHeight="1" x14ac:dyDescent="0.2">
      <c r="A33" s="21"/>
      <c r="B33" s="86" t="s">
        <v>87</v>
      </c>
      <c r="C33" s="117">
        <v>111</v>
      </c>
      <c r="D33" s="104">
        <f t="shared" si="4"/>
        <v>199.24</v>
      </c>
      <c r="E33" s="7"/>
      <c r="F33" s="61">
        <v>5.62</v>
      </c>
      <c r="G33" s="61"/>
      <c r="H33" s="61">
        <v>159.83000000000001</v>
      </c>
      <c r="I33" s="61">
        <v>23.29</v>
      </c>
      <c r="J33" s="61">
        <v>10.5</v>
      </c>
      <c r="K33" s="61"/>
      <c r="L33" s="61"/>
      <c r="M33" s="38"/>
      <c r="T33"/>
    </row>
    <row r="34" spans="1:20" s="20" customFormat="1" ht="12.95" customHeight="1" x14ac:dyDescent="0.2">
      <c r="A34" s="21"/>
      <c r="B34" s="88" t="s">
        <v>36</v>
      </c>
      <c r="C34" s="117">
        <v>13</v>
      </c>
      <c r="D34" s="104">
        <f t="shared" si="4"/>
        <v>14.74</v>
      </c>
      <c r="E34" s="8"/>
      <c r="F34" s="62">
        <v>1.31</v>
      </c>
      <c r="G34" s="62">
        <v>4.1399999999999997</v>
      </c>
      <c r="H34" s="62">
        <v>9.23</v>
      </c>
      <c r="I34" s="62">
        <v>0.06</v>
      </c>
      <c r="J34" s="62"/>
      <c r="K34" s="62"/>
      <c r="L34" s="62"/>
      <c r="M34" s="39"/>
      <c r="T34"/>
    </row>
    <row r="35" spans="1:20" s="20" customFormat="1" ht="12.95" customHeight="1" x14ac:dyDescent="0.2">
      <c r="A35" s="21"/>
      <c r="B35" s="86" t="s">
        <v>70</v>
      </c>
      <c r="C35" s="117">
        <v>30</v>
      </c>
      <c r="D35" s="104">
        <f t="shared" si="4"/>
        <v>27.72</v>
      </c>
      <c r="E35" s="7">
        <v>0.28000000000000003</v>
      </c>
      <c r="F35" s="61">
        <v>2.77</v>
      </c>
      <c r="G35" s="61">
        <v>6.93</v>
      </c>
      <c r="H35" s="61">
        <v>16.63</v>
      </c>
      <c r="I35" s="61"/>
      <c r="J35" s="61"/>
      <c r="K35" s="61">
        <v>1.1100000000000001</v>
      </c>
      <c r="L35" s="61"/>
      <c r="M35" s="38"/>
      <c r="T35"/>
    </row>
    <row r="36" spans="1:20" s="20" customFormat="1" ht="12.95" customHeight="1" x14ac:dyDescent="0.2">
      <c r="A36" s="21"/>
      <c r="B36" s="86" t="s">
        <v>62</v>
      </c>
      <c r="C36" s="117">
        <v>47</v>
      </c>
      <c r="D36" s="104">
        <f t="shared" si="4"/>
        <v>48.540000000000006</v>
      </c>
      <c r="E36" s="7">
        <v>0.49</v>
      </c>
      <c r="F36" s="61">
        <v>4.8499999999999996</v>
      </c>
      <c r="G36" s="61">
        <v>7.28</v>
      </c>
      <c r="H36" s="61">
        <v>30.09</v>
      </c>
      <c r="I36" s="61">
        <v>0.49</v>
      </c>
      <c r="J36" s="61">
        <v>0.49</v>
      </c>
      <c r="K36" s="61">
        <v>4.8499999999999996</v>
      </c>
      <c r="L36" s="61"/>
      <c r="M36" s="38"/>
      <c r="T36"/>
    </row>
    <row r="37" spans="1:20" s="20" customFormat="1" ht="12.95" customHeight="1" x14ac:dyDescent="0.2">
      <c r="A37" s="21"/>
      <c r="B37" s="86" t="s">
        <v>73</v>
      </c>
      <c r="C37" s="117">
        <v>0</v>
      </c>
      <c r="D37" s="104">
        <f t="shared" si="4"/>
        <v>1.4</v>
      </c>
      <c r="E37" s="7"/>
      <c r="F37" s="61"/>
      <c r="G37" s="61"/>
      <c r="H37" s="61"/>
      <c r="I37" s="61">
        <v>1.4</v>
      </c>
      <c r="J37" s="61"/>
      <c r="K37" s="61"/>
      <c r="L37" s="61"/>
      <c r="M37" s="38"/>
      <c r="T37"/>
    </row>
    <row r="38" spans="1:20" s="20" customFormat="1" ht="12.95" customHeight="1" x14ac:dyDescent="0.2">
      <c r="A38" s="21"/>
      <c r="B38" s="86" t="s">
        <v>35</v>
      </c>
      <c r="C38" s="117">
        <v>3</v>
      </c>
      <c r="D38" s="104">
        <f t="shared" si="4"/>
        <v>5.04</v>
      </c>
      <c r="E38" s="7"/>
      <c r="F38" s="61"/>
      <c r="G38" s="61">
        <v>2.39</v>
      </c>
      <c r="H38" s="61">
        <v>2.65</v>
      </c>
      <c r="I38" s="61"/>
      <c r="J38" s="61"/>
      <c r="K38" s="61"/>
      <c r="L38" s="61"/>
      <c r="M38" s="38"/>
      <c r="T38"/>
    </row>
    <row r="39" spans="1:20" s="20" customFormat="1" ht="12.95" customHeight="1" thickBot="1" x14ac:dyDescent="0.25">
      <c r="A39" s="21"/>
      <c r="B39" s="86" t="s">
        <v>67</v>
      </c>
      <c r="C39" s="117">
        <v>31</v>
      </c>
      <c r="D39" s="104">
        <f t="shared" si="4"/>
        <v>39.86</v>
      </c>
      <c r="E39" s="7"/>
      <c r="F39" s="61"/>
      <c r="G39" s="61">
        <v>31</v>
      </c>
      <c r="H39" s="61">
        <v>8.86</v>
      </c>
      <c r="I39" s="61"/>
      <c r="J39" s="61"/>
      <c r="K39" s="61"/>
      <c r="L39" s="61"/>
      <c r="M39" s="38"/>
    </row>
    <row r="40" spans="1:20" s="20" customFormat="1" ht="12.95" customHeight="1" thickBot="1" x14ac:dyDescent="0.25">
      <c r="A40" s="23">
        <v>521</v>
      </c>
      <c r="B40" s="24" t="s">
        <v>8</v>
      </c>
      <c r="C40" s="120">
        <f>SUM(C41:C42)</f>
        <v>4653</v>
      </c>
      <c r="D40" s="44">
        <f>SUM(D41:D42)</f>
        <v>4622.0900000000011</v>
      </c>
      <c r="E40" s="3">
        <f>SUM(E41:E42)</f>
        <v>42.67</v>
      </c>
      <c r="F40" s="3">
        <f>SUM(F41:F42)</f>
        <v>532.65</v>
      </c>
      <c r="G40" s="3">
        <f t="shared" ref="G40:M40" si="5">SUM(G41:G42)</f>
        <v>1203.46</v>
      </c>
      <c r="H40" s="3">
        <f t="shared" si="5"/>
        <v>2193.3100000000004</v>
      </c>
      <c r="I40" s="3">
        <f t="shared" si="5"/>
        <v>68.03</v>
      </c>
      <c r="J40" s="3">
        <f t="shared" si="5"/>
        <v>54.64</v>
      </c>
      <c r="K40" s="3">
        <f t="shared" si="5"/>
        <v>399.34</v>
      </c>
      <c r="L40" s="3">
        <f t="shared" si="5"/>
        <v>127.99000000000001</v>
      </c>
      <c r="M40" s="34">
        <f t="shared" si="5"/>
        <v>0</v>
      </c>
      <c r="T40"/>
    </row>
    <row r="41" spans="1:20" ht="12.95" customHeight="1" x14ac:dyDescent="0.2">
      <c r="A41" s="50" t="s">
        <v>3</v>
      </c>
      <c r="B41" s="92" t="s">
        <v>38</v>
      </c>
      <c r="C41" s="125">
        <v>4350</v>
      </c>
      <c r="D41" s="103">
        <f>E41+F41+G41+H41+K41+L41+M41+J41+I41</f>
        <v>4185.2400000000007</v>
      </c>
      <c r="E41" s="2">
        <v>41.36</v>
      </c>
      <c r="F41" s="63">
        <v>496.29</v>
      </c>
      <c r="G41" s="63">
        <v>1033.93</v>
      </c>
      <c r="H41" s="63">
        <v>2077.0500000000002</v>
      </c>
      <c r="I41" s="63"/>
      <c r="J41" s="63">
        <v>40.340000000000003</v>
      </c>
      <c r="K41" s="63">
        <v>372.21</v>
      </c>
      <c r="L41" s="63">
        <v>124.06</v>
      </c>
      <c r="M41" s="30"/>
    </row>
    <row r="42" spans="1:20" ht="12.95" customHeight="1" thickBot="1" x14ac:dyDescent="0.25">
      <c r="A42" s="50"/>
      <c r="B42" s="93" t="s">
        <v>39</v>
      </c>
      <c r="C42" s="126">
        <v>303</v>
      </c>
      <c r="D42" s="101">
        <f>E42+F42+G42+H42+K42+L42+M42+J42+I42</f>
        <v>436.85</v>
      </c>
      <c r="E42" s="5">
        <v>1.31</v>
      </c>
      <c r="F42" s="64">
        <v>36.36</v>
      </c>
      <c r="G42" s="64">
        <v>169.53</v>
      </c>
      <c r="H42" s="64">
        <v>116.26</v>
      </c>
      <c r="I42" s="64">
        <v>68.03</v>
      </c>
      <c r="J42" s="64">
        <v>14.3</v>
      </c>
      <c r="K42" s="64">
        <v>27.13</v>
      </c>
      <c r="L42" s="64">
        <v>3.93</v>
      </c>
      <c r="M42" s="36"/>
    </row>
    <row r="43" spans="1:20" s="20" customFormat="1" ht="12.95" customHeight="1" thickBot="1" x14ac:dyDescent="0.25">
      <c r="A43" s="23">
        <v>524</v>
      </c>
      <c r="B43" s="24" t="s">
        <v>9</v>
      </c>
      <c r="C43" s="120">
        <f>SUM(C44:C45)</f>
        <v>1470</v>
      </c>
      <c r="D43" s="44">
        <f>SUM(D44:D45)</f>
        <v>1410.77</v>
      </c>
      <c r="E43" s="3">
        <f>SUM(E44:E45)</f>
        <v>13.940000000000001</v>
      </c>
      <c r="F43" s="3">
        <f t="shared" ref="F43:M43" si="6">SUM(F44:F45)</f>
        <v>167.28</v>
      </c>
      <c r="G43" s="3">
        <f t="shared" si="6"/>
        <v>348.51</v>
      </c>
      <c r="H43" s="3">
        <f t="shared" si="6"/>
        <v>700.12</v>
      </c>
      <c r="I43" s="3">
        <f t="shared" si="6"/>
        <v>0</v>
      </c>
      <c r="J43" s="3">
        <f t="shared" si="6"/>
        <v>13.629999999999999</v>
      </c>
      <c r="K43" s="3">
        <f t="shared" si="6"/>
        <v>125.47</v>
      </c>
      <c r="L43" s="3">
        <f t="shared" si="6"/>
        <v>41.82</v>
      </c>
      <c r="M43" s="34">
        <f t="shared" si="6"/>
        <v>0</v>
      </c>
      <c r="T43"/>
    </row>
    <row r="44" spans="1:20" s="20" customFormat="1" ht="12.95" customHeight="1" x14ac:dyDescent="0.2">
      <c r="A44" s="51" t="s">
        <v>3</v>
      </c>
      <c r="B44" s="91" t="s">
        <v>22</v>
      </c>
      <c r="C44" s="14">
        <v>1078</v>
      </c>
      <c r="D44" s="105">
        <f>E44+F44+G44+H44+K44+L44+M44+J44+I44</f>
        <v>1035.1200000000001</v>
      </c>
      <c r="E44" s="7">
        <v>10.23</v>
      </c>
      <c r="F44" s="61">
        <v>122.74</v>
      </c>
      <c r="G44" s="61">
        <v>255.71</v>
      </c>
      <c r="H44" s="61">
        <v>513.70000000000005</v>
      </c>
      <c r="I44" s="61"/>
      <c r="J44" s="61">
        <v>10</v>
      </c>
      <c r="K44" s="61">
        <v>92.06</v>
      </c>
      <c r="L44" s="61">
        <v>30.68</v>
      </c>
      <c r="M44" s="38"/>
      <c r="T44"/>
    </row>
    <row r="45" spans="1:20" ht="12.95" customHeight="1" thickBot="1" x14ac:dyDescent="0.25">
      <c r="A45" s="47"/>
      <c r="B45" s="94" t="s">
        <v>23</v>
      </c>
      <c r="C45" s="115">
        <v>392</v>
      </c>
      <c r="D45" s="106">
        <f>E45+F45+G45+H45+K45+L45+M45+J45+I45</f>
        <v>375.65</v>
      </c>
      <c r="E45" s="4">
        <v>3.71</v>
      </c>
      <c r="F45" s="65">
        <v>44.54</v>
      </c>
      <c r="G45" s="65">
        <v>92.8</v>
      </c>
      <c r="H45" s="65">
        <v>186.42</v>
      </c>
      <c r="I45" s="65"/>
      <c r="J45" s="65">
        <v>3.63</v>
      </c>
      <c r="K45" s="65">
        <v>33.409999999999997</v>
      </c>
      <c r="L45" s="65">
        <v>11.14</v>
      </c>
      <c r="M45" s="35"/>
      <c r="O45" s="11"/>
    </row>
    <row r="46" spans="1:20" s="20" customFormat="1" ht="12.95" customHeight="1" thickBot="1" x14ac:dyDescent="0.25">
      <c r="A46" s="23">
        <v>525</v>
      </c>
      <c r="B46" s="24" t="s">
        <v>40</v>
      </c>
      <c r="C46" s="120">
        <v>33</v>
      </c>
      <c r="D46" s="44">
        <f>E46+F46+G46+H46+K46+L46+M46+I46+J46</f>
        <v>28.799999999999997</v>
      </c>
      <c r="E46" s="3">
        <v>0.28999999999999998</v>
      </c>
      <c r="F46" s="57">
        <v>6.91</v>
      </c>
      <c r="G46" s="57">
        <v>2.0099999999999998</v>
      </c>
      <c r="H46" s="57">
        <v>16.989999999999998</v>
      </c>
      <c r="I46" s="57"/>
      <c r="J46" s="57"/>
      <c r="K46" s="57">
        <v>2.02</v>
      </c>
      <c r="L46" s="57">
        <v>0.57999999999999996</v>
      </c>
      <c r="M46" s="34"/>
      <c r="O46" s="11"/>
      <c r="P46"/>
      <c r="Q46"/>
      <c r="R46"/>
      <c r="S46"/>
    </row>
    <row r="47" spans="1:20" s="20" customFormat="1" ht="12.95" customHeight="1" thickBot="1" x14ac:dyDescent="0.25">
      <c r="A47" s="23">
        <v>527</v>
      </c>
      <c r="B47" s="24" t="s">
        <v>10</v>
      </c>
      <c r="C47" s="120">
        <v>130</v>
      </c>
      <c r="D47" s="44">
        <f t="shared" ref="D47:D53" si="7">E47+F47+G47+H47+K47+L47+M47+I47+J47</f>
        <v>130.55000000000001</v>
      </c>
      <c r="E47" s="3">
        <v>1.31</v>
      </c>
      <c r="F47" s="57">
        <v>31.33</v>
      </c>
      <c r="G47" s="57">
        <v>9.14</v>
      </c>
      <c r="H47" s="57">
        <v>77.03</v>
      </c>
      <c r="I47" s="57"/>
      <c r="J47" s="57"/>
      <c r="K47" s="57">
        <v>9.14</v>
      </c>
      <c r="L47" s="57">
        <v>2.6</v>
      </c>
      <c r="M47" s="34"/>
      <c r="O47" s="11"/>
      <c r="P47"/>
      <c r="Q47"/>
      <c r="R47"/>
      <c r="S47"/>
    </row>
    <row r="48" spans="1:20" s="20" customFormat="1" ht="12.95" customHeight="1" thickBot="1" x14ac:dyDescent="0.25">
      <c r="A48" s="23">
        <v>528</v>
      </c>
      <c r="B48" s="24" t="s">
        <v>82</v>
      </c>
      <c r="C48" s="120">
        <v>0</v>
      </c>
      <c r="D48" s="44">
        <f t="shared" si="7"/>
        <v>0</v>
      </c>
      <c r="E48" s="3"/>
      <c r="F48" s="57"/>
      <c r="G48" s="57"/>
      <c r="H48" s="57"/>
      <c r="I48" s="57"/>
      <c r="J48" s="57"/>
      <c r="K48" s="57"/>
      <c r="L48" s="57"/>
      <c r="M48" s="34"/>
      <c r="O48" s="11"/>
      <c r="P48"/>
      <c r="Q48"/>
      <c r="R48"/>
      <c r="S48"/>
    </row>
    <row r="49" spans="1:19" s="20" customFormat="1" ht="12.95" customHeight="1" thickBot="1" x14ac:dyDescent="0.25">
      <c r="A49" s="23">
        <v>538</v>
      </c>
      <c r="B49" s="24" t="s">
        <v>81</v>
      </c>
      <c r="C49" s="120">
        <v>17</v>
      </c>
      <c r="D49" s="44">
        <f t="shared" si="7"/>
        <v>23.490000000000002</v>
      </c>
      <c r="E49" s="3"/>
      <c r="F49" s="57"/>
      <c r="G49" s="57">
        <v>13.79</v>
      </c>
      <c r="H49" s="57">
        <v>9.6</v>
      </c>
      <c r="I49" s="57"/>
      <c r="J49" s="57"/>
      <c r="K49" s="57">
        <v>0.1</v>
      </c>
      <c r="L49" s="57"/>
      <c r="M49" s="34"/>
      <c r="O49" s="11"/>
      <c r="P49"/>
      <c r="Q49"/>
      <c r="R49"/>
      <c r="S49"/>
    </row>
    <row r="50" spans="1:19" s="20" customFormat="1" ht="12.95" customHeight="1" thickBot="1" x14ac:dyDescent="0.25">
      <c r="A50" s="23">
        <v>551</v>
      </c>
      <c r="B50" s="24" t="s">
        <v>15</v>
      </c>
      <c r="C50" s="120">
        <v>310</v>
      </c>
      <c r="D50" s="44">
        <f t="shared" si="7"/>
        <v>359.65</v>
      </c>
      <c r="E50" s="3"/>
      <c r="F50" s="57"/>
      <c r="G50" s="57"/>
      <c r="H50" s="57"/>
      <c r="I50" s="57"/>
      <c r="J50" s="57"/>
      <c r="K50" s="57"/>
      <c r="L50" s="57"/>
      <c r="M50" s="34">
        <v>359.65</v>
      </c>
      <c r="O50" s="11"/>
      <c r="P50"/>
      <c r="Q50"/>
      <c r="R50"/>
      <c r="S50"/>
    </row>
    <row r="51" spans="1:19" s="20" customFormat="1" ht="12.95" customHeight="1" thickBot="1" x14ac:dyDescent="0.25">
      <c r="A51" s="41">
        <v>563</v>
      </c>
      <c r="B51" s="42" t="s">
        <v>80</v>
      </c>
      <c r="C51" s="121">
        <v>0</v>
      </c>
      <c r="D51" s="44">
        <f t="shared" si="7"/>
        <v>0</v>
      </c>
      <c r="E51" s="9"/>
      <c r="F51" s="66"/>
      <c r="G51" s="66"/>
      <c r="H51" s="66"/>
      <c r="I51" s="66"/>
      <c r="J51" s="66"/>
      <c r="K51" s="66"/>
      <c r="L51" s="66"/>
      <c r="M51" s="43"/>
      <c r="O51" s="11"/>
      <c r="P51"/>
      <c r="Q51"/>
      <c r="R51"/>
      <c r="S51"/>
    </row>
    <row r="52" spans="1:19" s="20" customFormat="1" ht="12.95" customHeight="1" thickBot="1" x14ac:dyDescent="0.25">
      <c r="A52" s="41">
        <v>568</v>
      </c>
      <c r="B52" s="42" t="s">
        <v>44</v>
      </c>
      <c r="C52" s="121">
        <v>220</v>
      </c>
      <c r="D52" s="44">
        <f t="shared" si="7"/>
        <v>359.87</v>
      </c>
      <c r="E52" s="9">
        <v>16.350000000000001</v>
      </c>
      <c r="F52" s="66">
        <v>2.2999999999999998</v>
      </c>
      <c r="G52" s="66">
        <v>56.22</v>
      </c>
      <c r="H52" s="66">
        <v>272.06</v>
      </c>
      <c r="I52" s="66">
        <v>3.8</v>
      </c>
      <c r="J52" s="66">
        <v>8.2200000000000006</v>
      </c>
      <c r="K52" s="66">
        <v>0.46</v>
      </c>
      <c r="L52" s="66">
        <v>0.46</v>
      </c>
      <c r="M52" s="43"/>
      <c r="O52" s="128"/>
      <c r="P52"/>
      <c r="Q52"/>
    </row>
    <row r="53" spans="1:19" s="20" customFormat="1" ht="12.95" customHeight="1" thickBot="1" x14ac:dyDescent="0.25">
      <c r="A53" s="41">
        <v>5991</v>
      </c>
      <c r="B53" s="42" t="s">
        <v>84</v>
      </c>
      <c r="C53" s="121">
        <v>0</v>
      </c>
      <c r="D53" s="44">
        <f t="shared" si="7"/>
        <v>30.18</v>
      </c>
      <c r="E53" s="9"/>
      <c r="F53" s="66"/>
      <c r="G53" s="66"/>
      <c r="H53" s="66">
        <v>30.18</v>
      </c>
      <c r="I53" s="66"/>
      <c r="J53" s="66"/>
      <c r="K53" s="66"/>
      <c r="L53" s="66"/>
      <c r="M53" s="43"/>
      <c r="O53" s="11"/>
      <c r="P53"/>
      <c r="Q53"/>
      <c r="R53"/>
      <c r="S53"/>
    </row>
    <row r="54" spans="1:19" s="20" customFormat="1" ht="22.5" customHeight="1" thickBot="1" x14ac:dyDescent="0.25">
      <c r="A54" s="23" t="s">
        <v>11</v>
      </c>
      <c r="B54" s="95" t="s">
        <v>12</v>
      </c>
      <c r="C54" s="120">
        <f t="shared" ref="C54:M54" si="8">C5+C12+C16+C19+C20+C21+C40+C43+C46+C47+C49+C50+C51+C53+C52+C48</f>
        <v>11860</v>
      </c>
      <c r="D54" s="44">
        <f t="shared" si="8"/>
        <v>14537.28</v>
      </c>
      <c r="E54" s="3">
        <f t="shared" si="8"/>
        <v>151.27000000000001</v>
      </c>
      <c r="F54" s="3">
        <f t="shared" si="8"/>
        <v>1173</v>
      </c>
      <c r="G54" s="3">
        <f t="shared" si="8"/>
        <v>3106.9300000000003</v>
      </c>
      <c r="H54" s="3">
        <f t="shared" si="8"/>
        <v>7359.2800000000016</v>
      </c>
      <c r="I54" s="3">
        <f t="shared" si="8"/>
        <v>782.74999999999989</v>
      </c>
      <c r="J54" s="3">
        <f t="shared" si="8"/>
        <v>424.13</v>
      </c>
      <c r="K54" s="3">
        <f t="shared" si="8"/>
        <v>834.57999999999993</v>
      </c>
      <c r="L54" s="3">
        <f t="shared" si="8"/>
        <v>345.69</v>
      </c>
      <c r="M54" s="34">
        <f t="shared" si="8"/>
        <v>359.65</v>
      </c>
      <c r="O54" s="11"/>
      <c r="P54"/>
      <c r="Q54"/>
      <c r="R54"/>
      <c r="S54"/>
    </row>
    <row r="55" spans="1:19" ht="12.95" customHeight="1" x14ac:dyDescent="0.2">
      <c r="A55" s="136" t="s">
        <v>0</v>
      </c>
      <c r="B55" s="138" t="s">
        <v>1</v>
      </c>
      <c r="C55" s="130" t="s">
        <v>74</v>
      </c>
      <c r="D55" s="131"/>
      <c r="E55" s="132"/>
      <c r="F55" s="132"/>
      <c r="G55" s="132"/>
      <c r="H55" s="132"/>
      <c r="I55" s="132"/>
      <c r="J55" s="132"/>
      <c r="K55" s="132"/>
      <c r="L55" s="132"/>
      <c r="M55" s="133"/>
      <c r="O55" s="11"/>
    </row>
    <row r="56" spans="1:19" ht="12.95" customHeight="1" thickBot="1" x14ac:dyDescent="0.25">
      <c r="A56" s="137"/>
      <c r="B56" s="135"/>
      <c r="C56" s="122" t="s">
        <v>77</v>
      </c>
      <c r="D56" s="112" t="s">
        <v>78</v>
      </c>
      <c r="E56" s="52" t="s">
        <v>46</v>
      </c>
      <c r="F56" s="53" t="s">
        <v>47</v>
      </c>
      <c r="G56" s="69" t="s">
        <v>83</v>
      </c>
      <c r="H56" s="69" t="s">
        <v>48</v>
      </c>
      <c r="I56" s="69" t="s">
        <v>72</v>
      </c>
      <c r="J56" s="53" t="s">
        <v>71</v>
      </c>
      <c r="K56" s="69" t="s">
        <v>49</v>
      </c>
      <c r="L56" s="69" t="s">
        <v>50</v>
      </c>
      <c r="M56" s="68" t="s">
        <v>51</v>
      </c>
      <c r="O56" s="11"/>
    </row>
    <row r="57" spans="1:19" s="20" customFormat="1" ht="12.95" customHeight="1" thickBot="1" x14ac:dyDescent="0.25">
      <c r="A57" s="23">
        <v>602</v>
      </c>
      <c r="B57" s="24" t="s">
        <v>16</v>
      </c>
      <c r="C57" s="120">
        <f t="shared" ref="C57:I57" si="9">SUM(C58:C66)</f>
        <v>4600</v>
      </c>
      <c r="D57" s="44">
        <f t="shared" si="9"/>
        <v>6743.54</v>
      </c>
      <c r="E57" s="3">
        <f t="shared" si="9"/>
        <v>208.26</v>
      </c>
      <c r="F57" s="3">
        <f t="shared" si="9"/>
        <v>295.40000000000003</v>
      </c>
      <c r="G57" s="3">
        <f t="shared" si="9"/>
        <v>1439.45</v>
      </c>
      <c r="H57" s="3">
        <f t="shared" si="9"/>
        <v>2926.7400000000002</v>
      </c>
      <c r="I57" s="3">
        <f t="shared" si="9"/>
        <v>194.99</v>
      </c>
      <c r="J57" s="3">
        <f t="shared" ref="J57" si="10">SUM(J58:J66)</f>
        <v>4.1500000000000004</v>
      </c>
      <c r="K57" s="3">
        <f>SUM(K58:K66)</f>
        <v>959.58</v>
      </c>
      <c r="L57" s="3">
        <f>SUM(L58:L66)</f>
        <v>714.97</v>
      </c>
      <c r="M57" s="34">
        <f>SUM(M58:M66)</f>
        <v>0</v>
      </c>
      <c r="O57" s="11"/>
      <c r="P57"/>
      <c r="Q57"/>
      <c r="R57"/>
      <c r="S57"/>
    </row>
    <row r="58" spans="1:19" s="20" customFormat="1" ht="12.95" customHeight="1" x14ac:dyDescent="0.2">
      <c r="A58" s="51" t="s">
        <v>3</v>
      </c>
      <c r="B58" s="86" t="s">
        <v>56</v>
      </c>
      <c r="C58" s="117">
        <v>70</v>
      </c>
      <c r="D58" s="107">
        <f>E58+F58+G58+H58+K58+M58+J58+I58+L58</f>
        <v>110.37</v>
      </c>
      <c r="E58" s="10"/>
      <c r="F58" s="67">
        <v>21</v>
      </c>
      <c r="G58" s="67">
        <v>44.2</v>
      </c>
      <c r="H58" s="67">
        <v>36.869999999999997</v>
      </c>
      <c r="I58" s="67">
        <v>4.1500000000000004</v>
      </c>
      <c r="J58" s="67">
        <v>4.1500000000000004</v>
      </c>
      <c r="K58" s="67"/>
      <c r="L58" s="67"/>
      <c r="M58" s="40"/>
      <c r="O58" s="11"/>
      <c r="P58" s="128"/>
      <c r="Q58" s="128"/>
      <c r="S58" s="128"/>
    </row>
    <row r="59" spans="1:19" s="20" customFormat="1" ht="12.95" customHeight="1" x14ac:dyDescent="0.2">
      <c r="A59" s="51"/>
      <c r="B59" s="91" t="s">
        <v>24</v>
      </c>
      <c r="C59" s="14">
        <v>1300</v>
      </c>
      <c r="D59" s="108">
        <f>E59+F59+G59+H59+K59+L59+M59+I59+J59</f>
        <v>1679.5900000000001</v>
      </c>
      <c r="E59" s="7"/>
      <c r="F59" s="61"/>
      <c r="G59" s="61"/>
      <c r="H59" s="61">
        <v>40.909999999999997</v>
      </c>
      <c r="I59" s="61"/>
      <c r="J59" s="61"/>
      <c r="K59" s="61">
        <v>923.71</v>
      </c>
      <c r="L59" s="61">
        <v>714.97</v>
      </c>
      <c r="M59" s="38"/>
      <c r="O59" s="11"/>
      <c r="P59" s="128"/>
      <c r="Q59" s="128"/>
    </row>
    <row r="60" spans="1:19" s="20" customFormat="1" ht="12.95" customHeight="1" x14ac:dyDescent="0.2">
      <c r="A60" s="51"/>
      <c r="B60" s="91" t="s">
        <v>54</v>
      </c>
      <c r="C60" s="14">
        <v>10</v>
      </c>
      <c r="D60" s="108">
        <f t="shared" ref="D60:D66" si="11">E60+F60+G60+H60+K60+L60+M60+I60+J60</f>
        <v>35.869999999999997</v>
      </c>
      <c r="E60" s="7"/>
      <c r="F60" s="61"/>
      <c r="G60" s="61"/>
      <c r="H60" s="61"/>
      <c r="I60" s="61"/>
      <c r="J60" s="61"/>
      <c r="K60" s="61">
        <v>35.869999999999997</v>
      </c>
      <c r="L60" s="61"/>
      <c r="M60" s="38"/>
      <c r="O60" s="11"/>
      <c r="P60" s="128"/>
      <c r="Q60" s="128"/>
    </row>
    <row r="61" spans="1:19" s="20" customFormat="1" ht="12.95" customHeight="1" x14ac:dyDescent="0.2">
      <c r="A61" s="51"/>
      <c r="B61" s="91" t="s">
        <v>25</v>
      </c>
      <c r="C61" s="14">
        <v>0</v>
      </c>
      <c r="D61" s="108">
        <f t="shared" si="11"/>
        <v>1.74</v>
      </c>
      <c r="E61" s="7"/>
      <c r="F61" s="61">
        <v>1.74</v>
      </c>
      <c r="G61" s="61"/>
      <c r="H61" s="61"/>
      <c r="I61" s="61"/>
      <c r="J61" s="61"/>
      <c r="K61" s="61"/>
      <c r="L61" s="61"/>
      <c r="M61" s="38"/>
      <c r="O61" s="11"/>
      <c r="P61" s="128"/>
      <c r="Q61" s="128"/>
    </row>
    <row r="62" spans="1:19" s="20" customFormat="1" ht="12.95" customHeight="1" x14ac:dyDescent="0.2">
      <c r="A62" s="51"/>
      <c r="B62" s="91" t="s">
        <v>26</v>
      </c>
      <c r="C62" s="14">
        <v>160</v>
      </c>
      <c r="D62" s="108">
        <f t="shared" si="11"/>
        <v>208.26</v>
      </c>
      <c r="E62" s="7">
        <v>208.26</v>
      </c>
      <c r="F62" s="61"/>
      <c r="G62" s="61"/>
      <c r="H62" s="61"/>
      <c r="I62" s="61"/>
      <c r="J62" s="61"/>
      <c r="K62" s="61"/>
      <c r="L62" s="61"/>
      <c r="M62" s="38"/>
      <c r="O62" s="11"/>
      <c r="P62" s="128"/>
      <c r="Q62" s="128"/>
    </row>
    <row r="63" spans="1:19" s="20" customFormat="1" ht="12.95" customHeight="1" x14ac:dyDescent="0.2">
      <c r="A63" s="51"/>
      <c r="B63" s="91" t="s">
        <v>45</v>
      </c>
      <c r="C63" s="14">
        <v>1760</v>
      </c>
      <c r="D63" s="108">
        <f>E63+F63+G63+H63+K63+L63+M63+I63+J63</f>
        <v>3312.46</v>
      </c>
      <c r="E63" s="7"/>
      <c r="F63" s="61">
        <v>272.66000000000003</v>
      </c>
      <c r="G63" s="61"/>
      <c r="H63" s="61">
        <v>2848.96</v>
      </c>
      <c r="I63" s="61">
        <v>190.84</v>
      </c>
      <c r="J63" s="61"/>
      <c r="K63" s="61"/>
      <c r="L63" s="61"/>
      <c r="M63" s="38"/>
      <c r="O63" s="11"/>
      <c r="P63" s="128"/>
      <c r="Q63" s="128"/>
    </row>
    <row r="64" spans="1:19" s="20" customFormat="1" ht="12.95" customHeight="1" x14ac:dyDescent="0.2">
      <c r="A64" s="51"/>
      <c r="B64" s="91" t="s">
        <v>27</v>
      </c>
      <c r="C64" s="14">
        <v>1300</v>
      </c>
      <c r="D64" s="108">
        <f t="shared" si="11"/>
        <v>1395.25</v>
      </c>
      <c r="E64" s="7"/>
      <c r="F64" s="61"/>
      <c r="G64" s="61">
        <v>1395.25</v>
      </c>
      <c r="H64" s="61"/>
      <c r="I64" s="61"/>
      <c r="J64" s="61"/>
      <c r="K64" s="61"/>
      <c r="L64" s="61"/>
      <c r="M64" s="38"/>
      <c r="O64" s="11"/>
      <c r="P64" s="128"/>
      <c r="Q64" s="128"/>
    </row>
    <row r="65" spans="1:18" s="20" customFormat="1" ht="12.95" customHeight="1" x14ac:dyDescent="0.2">
      <c r="A65" s="51"/>
      <c r="B65" s="94" t="s">
        <v>28</v>
      </c>
      <c r="C65" s="115">
        <v>0</v>
      </c>
      <c r="D65" s="108">
        <f t="shared" si="11"/>
        <v>0</v>
      </c>
      <c r="E65" s="8"/>
      <c r="F65" s="62"/>
      <c r="G65" s="62"/>
      <c r="H65" s="62"/>
      <c r="I65" s="62"/>
      <c r="J65" s="62"/>
      <c r="K65" s="62"/>
      <c r="L65" s="62"/>
      <c r="M65" s="39"/>
      <c r="O65" s="11"/>
      <c r="P65" s="128"/>
    </row>
    <row r="66" spans="1:18" s="20" customFormat="1" ht="12.95" customHeight="1" thickBot="1" x14ac:dyDescent="0.25">
      <c r="A66" s="51"/>
      <c r="B66" s="89" t="s">
        <v>68</v>
      </c>
      <c r="C66" s="123">
        <v>0</v>
      </c>
      <c r="D66" s="108">
        <f t="shared" si="11"/>
        <v>0</v>
      </c>
      <c r="E66" s="76"/>
      <c r="F66" s="77"/>
      <c r="G66" s="77"/>
      <c r="H66" s="77"/>
      <c r="I66" s="77"/>
      <c r="J66" s="77"/>
      <c r="K66" s="77"/>
      <c r="L66" s="77"/>
      <c r="M66" s="78"/>
      <c r="O66" s="11"/>
      <c r="P66" s="128"/>
    </row>
    <row r="67" spans="1:18" s="20" customFormat="1" ht="12.95" customHeight="1" thickBot="1" x14ac:dyDescent="0.25">
      <c r="A67" s="79">
        <v>641</v>
      </c>
      <c r="B67" s="80" t="s">
        <v>55</v>
      </c>
      <c r="C67" s="124">
        <v>0</v>
      </c>
      <c r="D67" s="109">
        <f>E67+F67+G67+H67+J67+K67+L67+M67+I67</f>
        <v>0</v>
      </c>
      <c r="E67" s="81"/>
      <c r="F67" s="82"/>
      <c r="G67" s="82"/>
      <c r="H67" s="82"/>
      <c r="I67" s="82"/>
      <c r="J67" s="82"/>
      <c r="K67" s="82"/>
      <c r="L67" s="82"/>
      <c r="M67" s="83"/>
      <c r="O67" s="11"/>
      <c r="P67" s="128"/>
    </row>
    <row r="68" spans="1:18" s="20" customFormat="1" ht="12.95" customHeight="1" thickBot="1" x14ac:dyDescent="0.25">
      <c r="A68" s="79">
        <v>642</v>
      </c>
      <c r="B68" s="80" t="s">
        <v>65</v>
      </c>
      <c r="C68" s="124">
        <v>0</v>
      </c>
      <c r="D68" s="109">
        <f>E68+F68+G68+H68+J68+K68+L68+M68+I68</f>
        <v>0</v>
      </c>
      <c r="E68" s="81"/>
      <c r="F68" s="82"/>
      <c r="G68" s="82"/>
      <c r="H68" s="82"/>
      <c r="I68" s="82"/>
      <c r="J68" s="82"/>
      <c r="K68" s="82"/>
      <c r="L68" s="82"/>
      <c r="M68" s="83"/>
      <c r="O68" s="11"/>
    </row>
    <row r="69" spans="1:18" s="20" customFormat="1" ht="12.95" customHeight="1" thickBot="1" x14ac:dyDescent="0.25">
      <c r="A69" s="23">
        <v>648</v>
      </c>
      <c r="B69" s="24" t="s">
        <v>41</v>
      </c>
      <c r="C69" s="120">
        <v>7260</v>
      </c>
      <c r="D69" s="44">
        <f>E69+F69+G69+H69+K69+L69+M69+J69+I69</f>
        <v>7766.33</v>
      </c>
      <c r="E69" s="3"/>
      <c r="F69" s="57">
        <v>859.22</v>
      </c>
      <c r="G69" s="57">
        <v>1776.47</v>
      </c>
      <c r="H69" s="57">
        <v>4270.6400000000003</v>
      </c>
      <c r="I69" s="57">
        <v>510</v>
      </c>
      <c r="J69" s="57">
        <v>350</v>
      </c>
      <c r="K69" s="57"/>
      <c r="L69" s="57"/>
      <c r="M69" s="34"/>
      <c r="O69" s="11"/>
      <c r="P69" s="128"/>
      <c r="Q69" s="128"/>
      <c r="R69" s="128"/>
    </row>
    <row r="70" spans="1:18" s="20" customFormat="1" ht="12.95" customHeight="1" thickBot="1" x14ac:dyDescent="0.25">
      <c r="A70" s="23">
        <v>662</v>
      </c>
      <c r="B70" s="24" t="s">
        <v>42</v>
      </c>
      <c r="C70" s="120">
        <v>0</v>
      </c>
      <c r="D70" s="44">
        <f>E70+F70+G70+H70+K70+L70+M70+I70+J70</f>
        <v>0</v>
      </c>
      <c r="E70" s="3"/>
      <c r="F70" s="57"/>
      <c r="G70" s="57"/>
      <c r="H70" s="57"/>
      <c r="I70" s="57"/>
      <c r="J70" s="57"/>
      <c r="K70" s="57"/>
      <c r="L70" s="57"/>
      <c r="M70" s="34"/>
      <c r="O70" s="11"/>
    </row>
    <row r="71" spans="1:18" s="20" customFormat="1" ht="12.95" customHeight="1" thickBot="1" x14ac:dyDescent="0.25">
      <c r="A71" s="23">
        <v>663</v>
      </c>
      <c r="B71" s="24" t="s">
        <v>75</v>
      </c>
      <c r="C71" s="120">
        <v>0</v>
      </c>
      <c r="D71" s="44">
        <f>E71+F71+G71+H71+K71+L71+M71+I71+J71</f>
        <v>0.05</v>
      </c>
      <c r="E71" s="3"/>
      <c r="F71" s="57"/>
      <c r="G71" s="57"/>
      <c r="H71" s="57">
        <v>0.05</v>
      </c>
      <c r="I71" s="57"/>
      <c r="J71" s="57"/>
      <c r="K71" s="57"/>
      <c r="L71" s="57"/>
      <c r="M71" s="34"/>
      <c r="O71" s="11"/>
    </row>
    <row r="72" spans="1:18" s="20" customFormat="1" ht="12.95" customHeight="1" thickBot="1" x14ac:dyDescent="0.25">
      <c r="A72" s="23">
        <v>668</v>
      </c>
      <c r="B72" s="24" t="s">
        <v>79</v>
      </c>
      <c r="C72" s="120">
        <v>0</v>
      </c>
      <c r="D72" s="44">
        <v>0</v>
      </c>
      <c r="E72" s="3"/>
      <c r="F72" s="57"/>
      <c r="G72" s="57"/>
      <c r="H72" s="57"/>
      <c r="I72" s="57"/>
      <c r="J72" s="57"/>
      <c r="K72" s="57"/>
      <c r="L72" s="57"/>
      <c r="M72" s="34"/>
      <c r="O72" s="128"/>
    </row>
    <row r="73" spans="1:18" s="20" customFormat="1" ht="12.95" customHeight="1" thickBot="1" x14ac:dyDescent="0.25">
      <c r="A73" s="23">
        <v>6991</v>
      </c>
      <c r="B73" s="24" t="s">
        <v>85</v>
      </c>
      <c r="C73" s="120">
        <v>0</v>
      </c>
      <c r="D73" s="44">
        <f>E73+F73+G73+H73+K73+L73+M73+I73+J73</f>
        <v>30.18</v>
      </c>
      <c r="E73" s="3"/>
      <c r="F73" s="57"/>
      <c r="G73" s="57"/>
      <c r="H73" s="57">
        <v>30.18</v>
      </c>
      <c r="I73" s="57"/>
      <c r="J73" s="57"/>
      <c r="K73" s="57"/>
      <c r="L73" s="57"/>
      <c r="M73" s="34"/>
      <c r="O73" s="128"/>
    </row>
    <row r="74" spans="1:18" s="20" customFormat="1" ht="22.5" customHeight="1" thickBot="1" x14ac:dyDescent="0.25">
      <c r="A74" s="23" t="s">
        <v>13</v>
      </c>
      <c r="B74" s="95" t="s">
        <v>14</v>
      </c>
      <c r="C74" s="120">
        <f>C57+C67+C68+C69+C70+C71+C73</f>
        <v>11860</v>
      </c>
      <c r="D74" s="44">
        <f>D57++D67+D69+D70+D73+D68+D71+D72</f>
        <v>14540.099999999999</v>
      </c>
      <c r="E74" s="3">
        <f t="shared" ref="E74:L74" si="12">E57++E67+E69+E70+E73+E68</f>
        <v>208.26</v>
      </c>
      <c r="F74" s="84">
        <f t="shared" si="12"/>
        <v>1154.6200000000001</v>
      </c>
      <c r="G74" s="3">
        <f t="shared" si="12"/>
        <v>3215.92</v>
      </c>
      <c r="H74" s="3">
        <f t="shared" si="12"/>
        <v>7227.5600000000013</v>
      </c>
      <c r="I74" s="3">
        <f t="shared" si="12"/>
        <v>704.99</v>
      </c>
      <c r="J74" s="3">
        <f t="shared" si="12"/>
        <v>354.15</v>
      </c>
      <c r="K74" s="3">
        <f t="shared" si="12"/>
        <v>959.58</v>
      </c>
      <c r="L74" s="3">
        <f t="shared" si="12"/>
        <v>714.97</v>
      </c>
      <c r="M74" s="34">
        <f>M57+M67+M68+M69+M70+M73+M71</f>
        <v>0</v>
      </c>
      <c r="O74" s="128"/>
    </row>
    <row r="75" spans="1:18" x14ac:dyDescent="0.2">
      <c r="C75" s="11"/>
    </row>
    <row r="76" spans="1:18" ht="13.5" thickBot="1" x14ac:dyDescent="0.25">
      <c r="C76" s="11"/>
    </row>
    <row r="77" spans="1:18" x14ac:dyDescent="0.2">
      <c r="A77" s="19"/>
      <c r="B77" s="96"/>
      <c r="C77" s="130" t="s">
        <v>74</v>
      </c>
      <c r="D77" s="131"/>
      <c r="E77" s="132"/>
      <c r="F77" s="132"/>
      <c r="G77" s="132"/>
      <c r="H77" s="132"/>
      <c r="I77" s="132"/>
      <c r="J77" s="132"/>
      <c r="K77" s="132"/>
      <c r="L77" s="132"/>
      <c r="M77" s="133"/>
      <c r="O77" s="20"/>
    </row>
    <row r="78" spans="1:18" ht="13.5" thickBot="1" x14ac:dyDescent="0.25">
      <c r="A78" s="22"/>
      <c r="B78" s="97"/>
      <c r="C78" s="122" t="s">
        <v>77</v>
      </c>
      <c r="D78" s="112" t="s">
        <v>78</v>
      </c>
      <c r="E78" s="52" t="s">
        <v>46</v>
      </c>
      <c r="F78" s="53" t="s">
        <v>47</v>
      </c>
      <c r="G78" s="69" t="s">
        <v>83</v>
      </c>
      <c r="H78" s="69" t="s">
        <v>48</v>
      </c>
      <c r="I78" s="69" t="s">
        <v>72</v>
      </c>
      <c r="J78" s="53" t="s">
        <v>71</v>
      </c>
      <c r="K78" s="69" t="s">
        <v>49</v>
      </c>
      <c r="L78" s="69" t="s">
        <v>50</v>
      </c>
      <c r="M78" s="68" t="s">
        <v>51</v>
      </c>
      <c r="O78" s="20"/>
    </row>
    <row r="79" spans="1:18" s="12" customFormat="1" ht="27.75" customHeight="1" thickBot="1" x14ac:dyDescent="0.3">
      <c r="A79" s="70"/>
      <c r="B79" s="98" t="s">
        <v>43</v>
      </c>
      <c r="C79" s="127">
        <f>C74-C54</f>
        <v>0</v>
      </c>
      <c r="D79" s="110">
        <f>E79+F79+G79+H79+J79+K79+L79+M79+I79</f>
        <v>2.7699999999998681</v>
      </c>
      <c r="E79" s="72">
        <f t="shared" ref="E79:M79" si="13">E74-E54</f>
        <v>56.989999999999981</v>
      </c>
      <c r="F79" s="72">
        <f t="shared" si="13"/>
        <v>-18.379999999999882</v>
      </c>
      <c r="G79" s="72">
        <f t="shared" si="13"/>
        <v>108.98999999999978</v>
      </c>
      <c r="H79" s="72">
        <f t="shared" si="13"/>
        <v>-131.72000000000025</v>
      </c>
      <c r="I79" s="72">
        <f t="shared" si="13"/>
        <v>-77.759999999999877</v>
      </c>
      <c r="J79" s="72">
        <f t="shared" si="13"/>
        <v>-69.980000000000018</v>
      </c>
      <c r="K79" s="72">
        <f t="shared" si="13"/>
        <v>125.00000000000011</v>
      </c>
      <c r="L79" s="72">
        <f t="shared" si="13"/>
        <v>369.28000000000003</v>
      </c>
      <c r="M79" s="71">
        <f t="shared" si="13"/>
        <v>-359.65</v>
      </c>
    </row>
    <row r="80" spans="1:18" x14ac:dyDescent="0.2">
      <c r="O80" s="11"/>
      <c r="P80" s="11"/>
    </row>
    <row r="81" spans="1:17" x14ac:dyDescent="0.2">
      <c r="A81" t="s">
        <v>52</v>
      </c>
      <c r="O81" s="11"/>
      <c r="P81" s="11"/>
    </row>
    <row r="82" spans="1:17" x14ac:dyDescent="0.2">
      <c r="O82" s="11"/>
      <c r="P82" s="11"/>
      <c r="Q82" s="11"/>
    </row>
    <row r="90" spans="1:17" x14ac:dyDescent="0.2">
      <c r="B90" s="11"/>
      <c r="C90" s="11"/>
    </row>
    <row r="91" spans="1:17" x14ac:dyDescent="0.2">
      <c r="B91" s="11"/>
      <c r="C91" s="11"/>
      <c r="D91" s="73"/>
    </row>
    <row r="92" spans="1:17" x14ac:dyDescent="0.2">
      <c r="B92" s="11"/>
      <c r="C92" s="11"/>
    </row>
  </sheetData>
  <mergeCells count="11">
    <mergeCell ref="B3:B4"/>
    <mergeCell ref="A3:A4"/>
    <mergeCell ref="A55:A56"/>
    <mergeCell ref="B55:B56"/>
    <mergeCell ref="C3:D3"/>
    <mergeCell ref="C55:D55"/>
    <mergeCell ref="L1:M1"/>
    <mergeCell ref="C77:D77"/>
    <mergeCell ref="E77:M77"/>
    <mergeCell ref="E3:M3"/>
    <mergeCell ref="E55:M55"/>
  </mergeCells>
  <phoneticPr fontId="2" type="noConversion"/>
  <printOptions horizontalCentered="1"/>
  <pageMargins left="0" right="0" top="0.19685039370078741" bottom="0" header="0.51181102362204722" footer="0.51181102362204722"/>
  <pageSetup paperSize="9" scale="82" orientation="landscape" r:id="rId1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5"/>
  <sheetViews>
    <sheetView workbookViewId="0">
      <selection activeCell="C14" sqref="C14"/>
    </sheetView>
  </sheetViews>
  <sheetFormatPr defaultRowHeight="12.75" x14ac:dyDescent="0.2"/>
  <sheetData>
    <row r="2" spans="1:5" x14ac:dyDescent="0.2">
      <c r="A2" s="74"/>
      <c r="B2" s="74"/>
      <c r="C2" s="74"/>
      <c r="D2" s="74"/>
      <c r="E2" s="74"/>
    </row>
    <row r="3" spans="1:5" x14ac:dyDescent="0.2">
      <c r="A3" s="74"/>
      <c r="B3" s="74"/>
      <c r="C3" s="74"/>
      <c r="D3" s="74"/>
      <c r="E3" s="74"/>
    </row>
    <row r="4" spans="1:5" x14ac:dyDescent="0.2">
      <c r="A4" s="74"/>
      <c r="B4" s="74"/>
      <c r="C4" s="74"/>
      <c r="D4" s="74"/>
      <c r="E4" s="74"/>
    </row>
    <row r="5" spans="1:5" x14ac:dyDescent="0.2">
      <c r="A5" s="74"/>
      <c r="B5" s="74"/>
      <c r="C5" s="74"/>
      <c r="D5" s="74"/>
      <c r="E5" s="74"/>
    </row>
    <row r="6" spans="1:5" x14ac:dyDescent="0.2">
      <c r="A6" s="74"/>
      <c r="B6" s="74"/>
      <c r="C6" s="74"/>
      <c r="D6" s="74"/>
      <c r="E6" s="74"/>
    </row>
    <row r="7" spans="1:5" x14ac:dyDescent="0.2">
      <c r="A7" s="74"/>
      <c r="B7" s="74"/>
      <c r="C7" s="74"/>
      <c r="D7" s="74"/>
      <c r="E7" s="74"/>
    </row>
    <row r="8" spans="1:5" x14ac:dyDescent="0.2">
      <c r="A8" s="74"/>
      <c r="B8" s="74"/>
      <c r="C8" s="74"/>
      <c r="D8" s="74"/>
      <c r="E8" s="74"/>
    </row>
    <row r="9" spans="1:5" x14ac:dyDescent="0.2">
      <c r="A9" s="74"/>
      <c r="B9" s="74"/>
      <c r="C9" s="74"/>
      <c r="D9" s="74"/>
      <c r="E9" s="74"/>
    </row>
    <row r="10" spans="1:5" x14ac:dyDescent="0.2">
      <c r="A10" s="74"/>
      <c r="B10" s="74"/>
      <c r="C10" s="74"/>
      <c r="D10" s="74"/>
      <c r="E10" s="74"/>
    </row>
    <row r="11" spans="1:5" x14ac:dyDescent="0.2">
      <c r="A11" s="74"/>
      <c r="B11" s="74"/>
      <c r="C11" s="74"/>
      <c r="D11" s="74"/>
      <c r="E11" s="74"/>
    </row>
    <row r="12" spans="1:5" x14ac:dyDescent="0.2">
      <c r="A12" s="74"/>
      <c r="B12" s="74"/>
      <c r="C12" s="74"/>
      <c r="D12" s="74"/>
      <c r="E12" s="74"/>
    </row>
    <row r="13" spans="1:5" x14ac:dyDescent="0.2">
      <c r="A13" s="74"/>
      <c r="B13" s="74"/>
      <c r="C13" s="74"/>
      <c r="D13" s="74"/>
      <c r="E13" s="74"/>
    </row>
    <row r="14" spans="1:5" x14ac:dyDescent="0.2">
      <c r="A14" s="74"/>
      <c r="B14" s="74"/>
      <c r="C14" s="74"/>
      <c r="D14" s="74"/>
      <c r="E14" s="74"/>
    </row>
    <row r="15" spans="1:5" x14ac:dyDescent="0.2">
      <c r="A15" s="74"/>
      <c r="B15" s="74"/>
      <c r="C15" s="74"/>
      <c r="D15" s="74"/>
      <c r="E15" s="74"/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0" sqref="C20"/>
    </sheetView>
  </sheetViews>
  <sheetFormatPr defaultRowHeight="12.75" x14ac:dyDescent="0.2"/>
  <sheetData/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2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N22" sqref="N22:N23"/>
    </sheetView>
  </sheetViews>
  <sheetFormatPr defaultRowHeight="12.75" x14ac:dyDescent="0.2"/>
  <sheetData/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VÝSLEDEK</vt:lpstr>
      <vt:lpstr>list2</vt:lpstr>
      <vt:lpstr>List3</vt:lpstr>
      <vt:lpstr>List4</vt:lpstr>
      <vt:lpstr>List5</vt:lpstr>
      <vt:lpstr>List6</vt:lpstr>
    </vt:vector>
  </TitlesOfParts>
  <Company>Muzeum Velké Meziříčí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Pospíšilová</dc:creator>
  <cp:lastModifiedBy>Pólová Pavla Ing.</cp:lastModifiedBy>
  <cp:lastPrinted>2024-03-27T12:32:08Z</cp:lastPrinted>
  <dcterms:created xsi:type="dcterms:W3CDTF">2010-10-08T10:58:16Z</dcterms:created>
  <dcterms:modified xsi:type="dcterms:W3CDTF">2024-03-27T12:32:34Z</dcterms:modified>
</cp:coreProperties>
</file>